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555" windowHeight="8445" activeTab="0"/>
  </bookViews>
  <sheets>
    <sheet name="Ｒ2年度ｶﾚﾝﾀﾞｰ" sheetId="1" r:id="rId1"/>
  </sheets>
  <definedNames>
    <definedName name="_xlnm.Print_Area" localSheetId="0">'Ｒ2年度ｶﾚﾝﾀﾞｰ'!$A$1:$O$15</definedName>
  </definedNames>
  <calcPr fullCalcOnLoad="1"/>
</workbook>
</file>

<file path=xl/comments1.xml><?xml version="1.0" encoding="utf-8"?>
<comments xmlns="http://schemas.openxmlformats.org/spreadsheetml/2006/main">
  <authors>
    <author>nouzei008</author>
  </authors>
  <commentList>
    <comment ref="O1" authorId="0">
      <text>
        <r>
          <rPr>
            <b/>
            <sz val="10"/>
            <rFont val="HG丸ｺﾞｼｯｸM-PRO"/>
            <family val="3"/>
          </rPr>
          <t>★納期限の２０日経過後の２１日目から督促料を金融機関の窓口で納付してもらう。</t>
        </r>
        <r>
          <rPr>
            <sz val="10"/>
            <rFont val="HG丸ｺﾞｼｯｸM-PRO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<sst xmlns="http://schemas.openxmlformats.org/spreadsheetml/2006/main" count="158" uniqueCount="71">
  <si>
    <t>市県民税</t>
  </si>
  <si>
    <t>固定資産税</t>
  </si>
  <si>
    <t>国民健康保険税</t>
  </si>
  <si>
    <t>軽自動車税</t>
  </si>
  <si>
    <t>市営住宅等駐車場使用料</t>
  </si>
  <si>
    <t>上下水道料金
(2カ月毎)</t>
  </si>
  <si>
    <t>下水道受益者負担金・分担金</t>
  </si>
  <si>
    <t>幼稚園保育料</t>
  </si>
  <si>
    <t>後期高齢者
医療保険料</t>
  </si>
  <si>
    <t>介護保険料</t>
  </si>
  <si>
    <t>納期限・口座振替日</t>
  </si>
  <si>
    <t>督促手数料の徴収開始日</t>
  </si>
  <si>
    <t>４月</t>
  </si>
  <si>
    <t>4月</t>
  </si>
  <si>
    <t>５月</t>
  </si>
  <si>
    <t>1期</t>
  </si>
  <si>
    <t>全期</t>
  </si>
  <si>
    <t>5月</t>
  </si>
  <si>
    <t>６月</t>
  </si>
  <si>
    <t>１期</t>
  </si>
  <si>
    <t>6月</t>
  </si>
  <si>
    <t>７月</t>
  </si>
  <si>
    <t>2期</t>
  </si>
  <si>
    <t>２期</t>
  </si>
  <si>
    <t>7月</t>
  </si>
  <si>
    <t>８月</t>
  </si>
  <si>
    <t>３期</t>
  </si>
  <si>
    <t>8月</t>
  </si>
  <si>
    <t>3期</t>
  </si>
  <si>
    <t>９月</t>
  </si>
  <si>
    <t>４期</t>
  </si>
  <si>
    <t>9月</t>
  </si>
  <si>
    <t>4期</t>
  </si>
  <si>
    <t>１０月</t>
  </si>
  <si>
    <t>５期</t>
  </si>
  <si>
    <t>10月</t>
  </si>
  <si>
    <t>5期</t>
  </si>
  <si>
    <t>１１月</t>
  </si>
  <si>
    <t>６期</t>
  </si>
  <si>
    <t>11月</t>
  </si>
  <si>
    <t>6期</t>
  </si>
  <si>
    <t>１２月</t>
  </si>
  <si>
    <t>７期</t>
  </si>
  <si>
    <t>12月</t>
  </si>
  <si>
    <t>7期</t>
  </si>
  <si>
    <t>１月</t>
  </si>
  <si>
    <t>８期</t>
  </si>
  <si>
    <t>1月</t>
  </si>
  <si>
    <t>8期</t>
  </si>
  <si>
    <t>２月</t>
  </si>
  <si>
    <t>９期</t>
  </si>
  <si>
    <t>2月</t>
  </si>
  <si>
    <t>9期</t>
  </si>
  <si>
    <t>３月</t>
  </si>
  <si>
    <t>１０期</t>
  </si>
  <si>
    <t>3月</t>
  </si>
  <si>
    <t>10期</t>
  </si>
  <si>
    <t>督促手数料</t>
  </si>
  <si>
    <t>無</t>
  </si>
  <si>
    <t>延滞金</t>
  </si>
  <si>
    <r>
      <t xml:space="preserve">　　有
</t>
    </r>
    <r>
      <rPr>
        <b/>
        <sz val="10"/>
        <rFont val="HG丸ｺﾞｼｯｸM-PRO"/>
        <family val="3"/>
      </rPr>
      <t>※右記の徴
　収開始日
　適用</t>
    </r>
  </si>
  <si>
    <r>
      <t xml:space="preserve">　　有
</t>
    </r>
    <r>
      <rPr>
        <b/>
        <sz val="10"/>
        <rFont val="HG丸ｺﾞｼｯｸM-PRO"/>
        <family val="3"/>
      </rPr>
      <t>※右記の徴
　収開始日
　適用</t>
    </r>
  </si>
  <si>
    <r>
      <t xml:space="preserve">　　有
</t>
    </r>
    <r>
      <rPr>
        <b/>
        <sz val="10"/>
        <rFont val="HG丸ｺﾞｼｯｸM-PRO"/>
        <family val="3"/>
      </rPr>
      <t>※納付書等
　の記載に
　従う。疑
　義のある
　場合は、
　別紙担当
　課まで連
　絡をお願
　いします</t>
    </r>
  </si>
  <si>
    <t>納期から21日経過後</t>
  </si>
  <si>
    <t>納 期 限</t>
  </si>
  <si>
    <t>市営住宅使用料</t>
  </si>
  <si>
    <t>保育所(園)
保育料</t>
  </si>
  <si>
    <r>
      <t xml:space="preserve"> 　　 有
  </t>
    </r>
    <r>
      <rPr>
        <b/>
        <sz val="10"/>
        <rFont val="HG丸ｺﾞｼｯｸM-PRO"/>
        <family val="3"/>
      </rPr>
      <t>※納付書等
  　の記載に
  　従う。疑
  　義のある
  　場合は、
  　別紙担当
  　課まで連
  　絡をお願
  　いします</t>
    </r>
  </si>
  <si>
    <r>
      <t xml:space="preserve">　 　 有
  </t>
    </r>
    <r>
      <rPr>
        <b/>
        <sz val="10"/>
        <rFont val="HG丸ｺﾞｼｯｸM-PRO"/>
        <family val="3"/>
      </rPr>
      <t>※右記の徴
  　収開始日
  　適用</t>
    </r>
  </si>
  <si>
    <r>
      <t>　　　　　　　　　　★「上下水道料金 ｣　督促手数料の徴収開始日について　　　　　</t>
    </r>
    <r>
      <rPr>
        <sz val="12"/>
        <rFont val="HG丸ｺﾞｼｯｸM-PRO"/>
        <family val="3"/>
      </rPr>
      <t>上下水道料金は、19日頃に督促状を発行します。休日の場合は、基本的に前倒日になります。　　　　　　　　　　　　　　　　　　　　　　　　　　　　　　　　　　　　　　　　　　　　　　　　　　　　　　　また、連休等でやむをえない場合は、20日以降になることもあります。</t>
    </r>
    <r>
      <rPr>
        <b/>
        <sz val="12"/>
        <rFont val="HG丸ｺﾞｼｯｸM-PRO"/>
        <family val="3"/>
      </rPr>
      <t>　　　　　　　　　　　　　　　　　　　　　　　　　　　　　　　　　　　　　　　　　　　　　　　　　　　　</t>
    </r>
  </si>
  <si>
    <t>　　　　　　　　　★「上下水道料金 　　１２月」及び「下水道受益者負担金・分担金３期」の
納期限・口座振替日は、令和３年１月４日です。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</si>
</sst>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(&quot;aaa&quot;)&quot;"/>
    <numFmt numFmtId="177" formatCode="[$-411]gggee&quot;年&quot;mm&quot;月&quot;dd&quot;日&quot;"/>
    <numFmt numFmtId="178" formatCode="[$-411]gee/mm/dd"/>
    <numFmt numFmtId="179" formatCode="[$-411]ggge&quot;年&quot;m&quot;月&quot;d&quot;日&quot;;@"/>
    <numFmt numFmtId="180" formatCode="mmm\-yyyy"/>
    <numFmt numFmtId="181" formatCode="m&quot;月&quot;d&quot;日&quot;;@"/>
    <numFmt numFmtId="182" formatCode="yyyy&quot;年&quot;m&quot;月&quot;d&quot;日&quot;;@"/>
    <numFmt numFmtId="183" formatCode="[$-411]ge\.m\.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S創英角ｺﾞｼｯｸUB"/>
      <family val="3"/>
    </font>
    <font>
      <b/>
      <sz val="14"/>
      <color indexed="8"/>
      <name val="HG丸ｺﾞｼｯｸM-PRO"/>
      <family val="3"/>
    </font>
    <font>
      <b/>
      <sz val="14"/>
      <color indexed="9"/>
      <name val="HG丸ｺﾞｼｯｸM-PRO"/>
      <family val="3"/>
    </font>
    <font>
      <b/>
      <sz val="9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sz val="11"/>
      <color indexed="12"/>
      <name val="HGS創英角ｺﾞｼｯｸUB"/>
      <family val="3"/>
    </font>
    <font>
      <sz val="11"/>
      <color indexed="16"/>
      <name val="HGS創英角ｺﾞｼｯｸUB"/>
      <family val="3"/>
    </font>
    <font>
      <b/>
      <sz val="10"/>
      <color indexed="18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/>
      <protection/>
    </xf>
    <xf numFmtId="0" fontId="5" fillId="0" borderId="15" xfId="61" applyFont="1" applyFill="1" applyBorder="1" applyAlignment="1">
      <alignment horizontal="right"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177" fontId="6" fillId="0" borderId="0" xfId="61" applyNumberFormat="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/>
      <protection/>
    </xf>
    <xf numFmtId="177" fontId="13" fillId="33" borderId="17" xfId="61" applyNumberFormat="1" applyFont="1" applyFill="1" applyBorder="1" applyAlignment="1">
      <alignment horizontal="center" vertical="center"/>
      <protection/>
    </xf>
    <xf numFmtId="0" fontId="14" fillId="33" borderId="17" xfId="61" applyFont="1" applyFill="1" applyBorder="1" applyAlignment="1">
      <alignment vertical="center"/>
      <protection/>
    </xf>
    <xf numFmtId="176" fontId="17" fillId="0" borderId="0" xfId="61" applyNumberFormat="1" applyFont="1" applyFill="1" applyAlignment="1">
      <alignment vertical="center"/>
      <protection/>
    </xf>
    <xf numFmtId="58" fontId="15" fillId="0" borderId="17" xfId="61" applyNumberFormat="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left" vertical="center" wrapText="1"/>
      <protection/>
    </xf>
    <xf numFmtId="0" fontId="6" fillId="0" borderId="23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left" vertical="center" wrapText="1"/>
      <protection/>
    </xf>
    <xf numFmtId="177" fontId="6" fillId="0" borderId="26" xfId="61" applyNumberFormat="1" applyFont="1" applyFill="1" applyBorder="1" applyAlignment="1">
      <alignment vertical="center"/>
      <protection/>
    </xf>
    <xf numFmtId="179" fontId="6" fillId="0" borderId="0" xfId="61" applyNumberFormat="1" applyFont="1" applyFill="1" applyBorder="1" applyAlignment="1">
      <alignment horizontal="center" vertical="center"/>
      <protection/>
    </xf>
    <xf numFmtId="179" fontId="6" fillId="0" borderId="27" xfId="61" applyNumberFormat="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30" xfId="61" applyFont="1" applyFill="1" applyBorder="1" applyAlignment="1">
      <alignment horizontal="right" vertical="center"/>
      <protection/>
    </xf>
    <xf numFmtId="0" fontId="10" fillId="0" borderId="31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vertical="top" wrapText="1"/>
      <protection/>
    </xf>
    <xf numFmtId="0" fontId="11" fillId="0" borderId="12" xfId="61" applyFont="1" applyFill="1" applyBorder="1" applyAlignment="1">
      <alignment vertical="top" wrapText="1"/>
      <protection/>
    </xf>
    <xf numFmtId="0" fontId="11" fillId="0" borderId="32" xfId="61" applyFont="1" applyFill="1" applyBorder="1" applyAlignment="1">
      <alignment vertical="top" wrapText="1"/>
      <protection/>
    </xf>
    <xf numFmtId="0" fontId="11" fillId="0" borderId="21" xfId="61" applyFont="1" applyFill="1" applyBorder="1" applyAlignment="1">
      <alignment vertical="top" wrapText="1"/>
      <protection/>
    </xf>
    <xf numFmtId="179" fontId="6" fillId="0" borderId="33" xfId="61" applyNumberFormat="1" applyFont="1" applyFill="1" applyBorder="1" applyAlignment="1" quotePrefix="1">
      <alignment horizontal="center" vertical="center"/>
      <protection/>
    </xf>
    <xf numFmtId="179" fontId="6" fillId="0" borderId="34" xfId="61" applyNumberFormat="1" applyFont="1" applyFill="1" applyBorder="1" applyAlignment="1">
      <alignment horizontal="center" vertical="center"/>
      <protection/>
    </xf>
    <xf numFmtId="179" fontId="16" fillId="0" borderId="17" xfId="61" applyNumberFormat="1" applyFont="1" applyFill="1" applyBorder="1" applyAlignment="1">
      <alignment horizontal="center" vertical="center"/>
      <protection/>
    </xf>
    <xf numFmtId="179" fontId="16" fillId="34" borderId="17" xfId="61" applyNumberFormat="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top" wrapText="1"/>
      <protection/>
    </xf>
    <xf numFmtId="0" fontId="8" fillId="0" borderId="18" xfId="61" applyFont="1" applyFill="1" applyBorder="1" applyAlignment="1">
      <alignment vertical="center"/>
      <protection/>
    </xf>
    <xf numFmtId="0" fontId="5" fillId="0" borderId="29" xfId="61" applyFont="1" applyFill="1" applyBorder="1" applyAlignment="1">
      <alignment vertical="center"/>
      <protection/>
    </xf>
    <xf numFmtId="0" fontId="11" fillId="0" borderId="13" xfId="61" applyFont="1" applyFill="1" applyBorder="1" applyAlignment="1">
      <alignment vertical="top" wrapText="1"/>
      <protection/>
    </xf>
    <xf numFmtId="0" fontId="18" fillId="0" borderId="35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37" xfId="61" applyFont="1" applyFill="1" applyBorder="1" applyAlignment="1">
      <alignment horizontal="left" vertical="top" wrapText="1"/>
      <protection/>
    </xf>
    <xf numFmtId="0" fontId="18" fillId="0" borderId="38" xfId="61" applyFont="1" applyFill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2１市税等納期限カレンダー_X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U15"/>
  <sheetViews>
    <sheetView tabSelected="1" view="pageBreakPreview" zoomScaleNormal="75" zoomScaleSheetLayoutView="100" workbookViewId="0" topLeftCell="A1">
      <selection activeCell="E3" sqref="E3"/>
    </sheetView>
  </sheetViews>
  <sheetFormatPr defaultColWidth="9.00390625" defaultRowHeight="13.5"/>
  <cols>
    <col min="1" max="1" width="8.875" style="1" customWidth="1"/>
    <col min="2" max="2" width="10.625" style="1" customWidth="1"/>
    <col min="3" max="4" width="14.75390625" style="1" customWidth="1"/>
    <col min="5" max="13" width="10.625" style="1" customWidth="1"/>
    <col min="14" max="15" width="22.125" style="1" customWidth="1"/>
    <col min="16" max="16" width="3.25390625" style="1" customWidth="1"/>
    <col min="17" max="18" width="9.00390625" style="1" customWidth="1"/>
    <col min="19" max="19" width="14.75390625" style="1" customWidth="1"/>
    <col min="20" max="20" width="20.875" style="1" customWidth="1"/>
    <col min="21" max="21" width="18.75390625" style="1" customWidth="1"/>
    <col min="22" max="16384" width="9.00390625" style="1" customWidth="1"/>
  </cols>
  <sheetData>
    <row r="1" spans="1:21" s="8" customFormat="1" ht="57.75" customHeight="1">
      <c r="A1" s="2"/>
      <c r="B1" s="3" t="s">
        <v>0</v>
      </c>
      <c r="C1" s="54" t="s">
        <v>1</v>
      </c>
      <c r="D1" s="54" t="s">
        <v>2</v>
      </c>
      <c r="E1" s="4" t="s">
        <v>3</v>
      </c>
      <c r="F1" s="5" t="s">
        <v>65</v>
      </c>
      <c r="G1" s="33" t="s">
        <v>4</v>
      </c>
      <c r="H1" s="33" t="s">
        <v>5</v>
      </c>
      <c r="I1" s="33" t="s">
        <v>6</v>
      </c>
      <c r="J1" s="33" t="s">
        <v>7</v>
      </c>
      <c r="K1" s="5" t="s">
        <v>8</v>
      </c>
      <c r="L1" s="4" t="s">
        <v>9</v>
      </c>
      <c r="M1" s="34" t="s">
        <v>66</v>
      </c>
      <c r="N1" s="6" t="s">
        <v>10</v>
      </c>
      <c r="O1" s="37" t="s">
        <v>11</v>
      </c>
      <c r="P1" s="7"/>
      <c r="S1" s="31"/>
      <c r="T1" s="29" t="s">
        <v>64</v>
      </c>
      <c r="U1" s="30" t="s">
        <v>63</v>
      </c>
    </row>
    <row r="2" spans="1:21" s="8" customFormat="1" ht="39.75" customHeight="1">
      <c r="A2" s="9" t="s">
        <v>12</v>
      </c>
      <c r="B2" s="10"/>
      <c r="C2" s="55"/>
      <c r="D2" s="55"/>
      <c r="E2" s="11"/>
      <c r="F2" s="12" t="s">
        <v>13</v>
      </c>
      <c r="G2" s="12" t="s">
        <v>13</v>
      </c>
      <c r="H2" s="12" t="s">
        <v>13</v>
      </c>
      <c r="I2" s="12"/>
      <c r="J2" s="12" t="s">
        <v>13</v>
      </c>
      <c r="K2" s="12"/>
      <c r="L2" s="13"/>
      <c r="M2" s="36" t="s">
        <v>13</v>
      </c>
      <c r="N2" s="39">
        <v>43951</v>
      </c>
      <c r="O2" s="40">
        <v>43972</v>
      </c>
      <c r="P2" s="38"/>
      <c r="S2" s="31"/>
      <c r="T2" s="53" t="e">
        <f>NoukiGen("H"&amp;FIXED(+#REF!,0)&amp;"04")</f>
        <v>#VALUE!</v>
      </c>
      <c r="U2" s="32" t="e">
        <f aca="true" t="shared" si="0" ref="U2:U13">+T2+21</f>
        <v>#VALUE!</v>
      </c>
    </row>
    <row r="3" spans="1:21" s="8" customFormat="1" ht="39.75" customHeight="1">
      <c r="A3" s="9" t="s">
        <v>14</v>
      </c>
      <c r="B3" s="15"/>
      <c r="C3" s="55" t="s">
        <v>15</v>
      </c>
      <c r="D3" s="55"/>
      <c r="E3" s="13" t="s">
        <v>16</v>
      </c>
      <c r="F3" s="12" t="s">
        <v>17</v>
      </c>
      <c r="G3" s="12" t="s">
        <v>17</v>
      </c>
      <c r="H3" s="12" t="s">
        <v>17</v>
      </c>
      <c r="I3" s="12"/>
      <c r="J3" s="12" t="s">
        <v>17</v>
      </c>
      <c r="K3" s="12"/>
      <c r="L3" s="13"/>
      <c r="M3" s="12" t="s">
        <v>17</v>
      </c>
      <c r="N3" s="50">
        <v>43983</v>
      </c>
      <c r="O3" s="51">
        <v>44004</v>
      </c>
      <c r="P3" s="14"/>
      <c r="S3" s="31"/>
      <c r="T3" s="52" t="e">
        <f>NoukiGen("H"&amp;FIXED(+#REF!,0)&amp;"05")</f>
        <v>#VALUE!</v>
      </c>
      <c r="U3" s="32" t="e">
        <f>+T3+21</f>
        <v>#VALUE!</v>
      </c>
    </row>
    <row r="4" spans="1:21" s="8" customFormat="1" ht="39.75" customHeight="1">
      <c r="A4" s="9" t="s">
        <v>18</v>
      </c>
      <c r="B4" s="15" t="s">
        <v>15</v>
      </c>
      <c r="C4" s="55"/>
      <c r="D4" s="57" t="s">
        <v>19</v>
      </c>
      <c r="E4" s="17"/>
      <c r="F4" s="12" t="s">
        <v>20</v>
      </c>
      <c r="G4" s="12" t="s">
        <v>20</v>
      </c>
      <c r="H4" s="12" t="s">
        <v>20</v>
      </c>
      <c r="I4" s="18"/>
      <c r="J4" s="12" t="s">
        <v>20</v>
      </c>
      <c r="K4" s="18"/>
      <c r="L4" s="12" t="s">
        <v>15</v>
      </c>
      <c r="M4" s="12" t="s">
        <v>20</v>
      </c>
      <c r="N4" s="50">
        <v>44012</v>
      </c>
      <c r="O4" s="51">
        <v>44033</v>
      </c>
      <c r="P4" s="14"/>
      <c r="T4" s="52" t="e">
        <f>NoukiGen("H"&amp;FIXED(+#REF!,0)&amp;"06")</f>
        <v>#VALUE!</v>
      </c>
      <c r="U4" s="32" t="e">
        <f t="shared" si="0"/>
        <v>#VALUE!</v>
      </c>
    </row>
    <row r="5" spans="1:21" s="8" customFormat="1" ht="39.75" customHeight="1">
      <c r="A5" s="9" t="s">
        <v>21</v>
      </c>
      <c r="B5" s="15"/>
      <c r="C5" s="55" t="s">
        <v>22</v>
      </c>
      <c r="D5" s="55" t="s">
        <v>23</v>
      </c>
      <c r="E5" s="11"/>
      <c r="F5" s="12" t="s">
        <v>24</v>
      </c>
      <c r="G5" s="12" t="s">
        <v>24</v>
      </c>
      <c r="H5" s="12" t="s">
        <v>24</v>
      </c>
      <c r="I5" s="12"/>
      <c r="J5" s="12" t="s">
        <v>24</v>
      </c>
      <c r="K5" s="12" t="s">
        <v>15</v>
      </c>
      <c r="L5" s="12" t="s">
        <v>22</v>
      </c>
      <c r="M5" s="12" t="s">
        <v>24</v>
      </c>
      <c r="N5" s="50">
        <v>44043</v>
      </c>
      <c r="O5" s="51">
        <v>44064</v>
      </c>
      <c r="P5" s="14"/>
      <c r="T5" s="52" t="e">
        <f>NoukiGen("H"&amp;FIXED(+#REF!,0)&amp;"07")</f>
        <v>#VALUE!</v>
      </c>
      <c r="U5" s="32" t="e">
        <f t="shared" si="0"/>
        <v>#VALUE!</v>
      </c>
    </row>
    <row r="6" spans="1:21" s="8" customFormat="1" ht="39.75" customHeight="1">
      <c r="A6" s="9" t="s">
        <v>25</v>
      </c>
      <c r="B6" s="15" t="s">
        <v>22</v>
      </c>
      <c r="C6" s="55"/>
      <c r="D6" s="57" t="s">
        <v>26</v>
      </c>
      <c r="E6" s="17"/>
      <c r="F6" s="12" t="s">
        <v>27</v>
      </c>
      <c r="G6" s="12" t="s">
        <v>27</v>
      </c>
      <c r="H6" s="12" t="s">
        <v>27</v>
      </c>
      <c r="I6" s="12" t="s">
        <v>15</v>
      </c>
      <c r="J6" s="12" t="s">
        <v>27</v>
      </c>
      <c r="K6" s="12" t="s">
        <v>22</v>
      </c>
      <c r="L6" s="12" t="s">
        <v>28</v>
      </c>
      <c r="M6" s="12" t="s">
        <v>27</v>
      </c>
      <c r="N6" s="50">
        <v>44074</v>
      </c>
      <c r="O6" s="51">
        <v>44097</v>
      </c>
      <c r="P6" s="14"/>
      <c r="R6" s="35"/>
      <c r="T6" s="52" t="e">
        <f>NoukiGen("H"&amp;FIXED(+#REF!,0)&amp;"08")</f>
        <v>#VALUE!</v>
      </c>
      <c r="U6" s="32" t="e">
        <f>+T6+22</f>
        <v>#VALUE!</v>
      </c>
    </row>
    <row r="7" spans="1:21" s="8" customFormat="1" ht="39.75" customHeight="1">
      <c r="A7" s="9" t="s">
        <v>29</v>
      </c>
      <c r="B7" s="15"/>
      <c r="C7" s="55"/>
      <c r="D7" s="55" t="s">
        <v>30</v>
      </c>
      <c r="E7" s="11"/>
      <c r="F7" s="12" t="s">
        <v>31</v>
      </c>
      <c r="G7" s="12" t="s">
        <v>31</v>
      </c>
      <c r="H7" s="12" t="s">
        <v>31</v>
      </c>
      <c r="I7" s="12"/>
      <c r="J7" s="12" t="s">
        <v>31</v>
      </c>
      <c r="K7" s="12" t="s">
        <v>28</v>
      </c>
      <c r="L7" s="12" t="s">
        <v>32</v>
      </c>
      <c r="M7" s="12" t="s">
        <v>31</v>
      </c>
      <c r="N7" s="50">
        <v>44104</v>
      </c>
      <c r="O7" s="51">
        <v>44125</v>
      </c>
      <c r="P7" s="14"/>
      <c r="T7" s="52" t="e">
        <f>NoukiGen("H"&amp;FIXED(+#REF!,0)&amp;"09")</f>
        <v>#VALUE!</v>
      </c>
      <c r="U7" s="32" t="e">
        <f t="shared" si="0"/>
        <v>#VALUE!</v>
      </c>
    </row>
    <row r="8" spans="1:21" s="8" customFormat="1" ht="39.75" customHeight="1">
      <c r="A8" s="9" t="s">
        <v>33</v>
      </c>
      <c r="B8" s="15" t="s">
        <v>28</v>
      </c>
      <c r="C8" s="55"/>
      <c r="D8" s="57" t="s">
        <v>34</v>
      </c>
      <c r="E8" s="17"/>
      <c r="F8" s="12" t="s">
        <v>35</v>
      </c>
      <c r="G8" s="12" t="s">
        <v>35</v>
      </c>
      <c r="H8" s="12" t="s">
        <v>35</v>
      </c>
      <c r="I8" s="12" t="s">
        <v>22</v>
      </c>
      <c r="J8" s="12" t="s">
        <v>35</v>
      </c>
      <c r="K8" s="12" t="s">
        <v>32</v>
      </c>
      <c r="L8" s="12" t="s">
        <v>36</v>
      </c>
      <c r="M8" s="12" t="s">
        <v>35</v>
      </c>
      <c r="N8" s="50">
        <v>44137</v>
      </c>
      <c r="O8" s="51">
        <v>44159</v>
      </c>
      <c r="P8" s="14"/>
      <c r="T8" s="52" t="e">
        <f>NoukiGen("H"&amp;FIXED(+#REF!,0)&amp;"10")</f>
        <v>#VALUE!</v>
      </c>
      <c r="U8" s="32" t="e">
        <f t="shared" si="0"/>
        <v>#VALUE!</v>
      </c>
    </row>
    <row r="9" spans="1:21" s="8" customFormat="1" ht="39.75" customHeight="1">
      <c r="A9" s="9" t="s">
        <v>37</v>
      </c>
      <c r="B9" s="15"/>
      <c r="C9" s="55"/>
      <c r="D9" s="55" t="s">
        <v>38</v>
      </c>
      <c r="E9" s="11"/>
      <c r="F9" s="12" t="s">
        <v>39</v>
      </c>
      <c r="G9" s="12" t="s">
        <v>39</v>
      </c>
      <c r="H9" s="12" t="s">
        <v>39</v>
      </c>
      <c r="I9" s="12"/>
      <c r="J9" s="12" t="s">
        <v>39</v>
      </c>
      <c r="K9" s="12" t="s">
        <v>36</v>
      </c>
      <c r="L9" s="12" t="s">
        <v>40</v>
      </c>
      <c r="M9" s="12" t="s">
        <v>39</v>
      </c>
      <c r="N9" s="50">
        <v>44165</v>
      </c>
      <c r="O9" s="51">
        <v>44186</v>
      </c>
      <c r="P9" s="14"/>
      <c r="T9" s="52" t="e">
        <f>NoukiGen("H"&amp;FIXED(+#REF!,0)&amp;"11")</f>
        <v>#VALUE!</v>
      </c>
      <c r="U9" s="32" t="e">
        <f>+T9+21</f>
        <v>#VALUE!</v>
      </c>
    </row>
    <row r="10" spans="1:21" s="8" customFormat="1" ht="39.75" customHeight="1">
      <c r="A10" s="9" t="s">
        <v>41</v>
      </c>
      <c r="B10" s="15"/>
      <c r="C10" s="55" t="s">
        <v>28</v>
      </c>
      <c r="D10" s="57" t="s">
        <v>42</v>
      </c>
      <c r="E10" s="19"/>
      <c r="F10" s="12" t="s">
        <v>43</v>
      </c>
      <c r="G10" s="12" t="s">
        <v>43</v>
      </c>
      <c r="H10" s="12" t="s">
        <v>43</v>
      </c>
      <c r="I10" s="16" t="s">
        <v>28</v>
      </c>
      <c r="J10" s="12" t="s">
        <v>43</v>
      </c>
      <c r="K10" s="12" t="s">
        <v>40</v>
      </c>
      <c r="L10" s="12" t="s">
        <v>44</v>
      </c>
      <c r="M10" s="12" t="s">
        <v>43</v>
      </c>
      <c r="N10" s="50">
        <v>44193</v>
      </c>
      <c r="O10" s="51">
        <v>44214</v>
      </c>
      <c r="P10" s="14"/>
      <c r="T10" s="52" t="e">
        <f>NoukiGen("H"&amp;FIXED(+#REF!,0)&amp;"12")</f>
        <v>#VALUE!</v>
      </c>
      <c r="U10" s="32" t="e">
        <f>+T10+21</f>
        <v>#VALUE!</v>
      </c>
    </row>
    <row r="11" spans="1:21" s="8" customFormat="1" ht="39.75" customHeight="1">
      <c r="A11" s="9" t="s">
        <v>45</v>
      </c>
      <c r="B11" s="15" t="s">
        <v>32</v>
      </c>
      <c r="C11" s="55"/>
      <c r="D11" s="57" t="s">
        <v>46</v>
      </c>
      <c r="E11" s="17"/>
      <c r="F11" s="12" t="s">
        <v>47</v>
      </c>
      <c r="G11" s="12" t="s">
        <v>47</v>
      </c>
      <c r="H11" s="12" t="s">
        <v>47</v>
      </c>
      <c r="I11" s="18"/>
      <c r="J11" s="12" t="s">
        <v>47</v>
      </c>
      <c r="K11" s="12" t="s">
        <v>44</v>
      </c>
      <c r="L11" s="12" t="s">
        <v>48</v>
      </c>
      <c r="M11" s="12" t="s">
        <v>47</v>
      </c>
      <c r="N11" s="50">
        <v>44228</v>
      </c>
      <c r="O11" s="51">
        <v>44249</v>
      </c>
      <c r="P11" s="14"/>
      <c r="T11" s="52" t="e">
        <f>NoukiGen("H"&amp;FIXED(+#REF!+1,0)&amp;"01")</f>
        <v>#VALUE!</v>
      </c>
      <c r="U11" s="32" t="e">
        <f t="shared" si="0"/>
        <v>#VALUE!</v>
      </c>
    </row>
    <row r="12" spans="1:21" s="8" customFormat="1" ht="39.75" customHeight="1">
      <c r="A12" s="20" t="s">
        <v>49</v>
      </c>
      <c r="B12" s="21"/>
      <c r="C12" s="55" t="s">
        <v>32</v>
      </c>
      <c r="D12" s="55" t="s">
        <v>50</v>
      </c>
      <c r="E12" s="11"/>
      <c r="F12" s="12" t="s">
        <v>51</v>
      </c>
      <c r="G12" s="12" t="s">
        <v>51</v>
      </c>
      <c r="H12" s="12" t="s">
        <v>51</v>
      </c>
      <c r="I12" s="12" t="s">
        <v>32</v>
      </c>
      <c r="J12" s="12" t="s">
        <v>51</v>
      </c>
      <c r="K12" s="12" t="s">
        <v>48</v>
      </c>
      <c r="L12" s="22" t="s">
        <v>52</v>
      </c>
      <c r="M12" s="12" t="s">
        <v>51</v>
      </c>
      <c r="N12" s="50">
        <v>44256</v>
      </c>
      <c r="O12" s="51">
        <v>44277</v>
      </c>
      <c r="P12" s="14"/>
      <c r="T12" s="52" t="e">
        <f>NoukiGen("H"&amp;FIXED(+#REF!+1,0)&amp;"02")</f>
        <v>#VALUE!</v>
      </c>
      <c r="U12" s="32" t="e">
        <f>+T12+21</f>
        <v>#VALUE!</v>
      </c>
    </row>
    <row r="13" spans="1:21" s="8" customFormat="1" ht="39.75" customHeight="1" thickBot="1">
      <c r="A13" s="44" t="s">
        <v>53</v>
      </c>
      <c r="B13" s="41"/>
      <c r="C13" s="58"/>
      <c r="D13" s="58" t="s">
        <v>54</v>
      </c>
      <c r="E13" s="43"/>
      <c r="F13" s="42" t="s">
        <v>55</v>
      </c>
      <c r="G13" s="42" t="s">
        <v>55</v>
      </c>
      <c r="H13" s="42" t="s">
        <v>55</v>
      </c>
      <c r="I13" s="42"/>
      <c r="J13" s="42" t="s">
        <v>55</v>
      </c>
      <c r="K13" s="22" t="s">
        <v>52</v>
      </c>
      <c r="L13" s="22" t="s">
        <v>56</v>
      </c>
      <c r="M13" s="42" t="s">
        <v>55</v>
      </c>
      <c r="N13" s="50">
        <v>44286</v>
      </c>
      <c r="O13" s="51">
        <v>44307</v>
      </c>
      <c r="P13" s="14"/>
      <c r="T13" s="52" t="e">
        <f>NoukiGen("H"&amp;FIXED(+#REF!+1,0)&amp;"03")</f>
        <v>#VALUE!</v>
      </c>
      <c r="U13" s="32" t="e">
        <f t="shared" si="0"/>
        <v>#VALUE!</v>
      </c>
    </row>
    <row r="14" spans="1:16" s="8" customFormat="1" ht="63.75" customHeight="1">
      <c r="A14" s="45" t="s">
        <v>57</v>
      </c>
      <c r="B14" s="46" t="s">
        <v>60</v>
      </c>
      <c r="C14" s="59" t="s">
        <v>61</v>
      </c>
      <c r="D14" s="59" t="s">
        <v>68</v>
      </c>
      <c r="E14" s="47" t="s">
        <v>60</v>
      </c>
      <c r="F14" s="47" t="s">
        <v>60</v>
      </c>
      <c r="G14" s="23" t="s">
        <v>58</v>
      </c>
      <c r="H14" s="47" t="s">
        <v>60</v>
      </c>
      <c r="I14" s="47" t="s">
        <v>60</v>
      </c>
      <c r="J14" s="23" t="s">
        <v>58</v>
      </c>
      <c r="K14" s="47" t="s">
        <v>60</v>
      </c>
      <c r="L14" s="47" t="s">
        <v>60</v>
      </c>
      <c r="M14" s="24" t="s">
        <v>58</v>
      </c>
      <c r="N14" s="60" t="s">
        <v>70</v>
      </c>
      <c r="O14" s="62" t="s">
        <v>69</v>
      </c>
      <c r="P14" s="25"/>
    </row>
    <row r="15" spans="1:16" s="8" customFormat="1" ht="138" customHeight="1" thickBot="1">
      <c r="A15" s="26" t="s">
        <v>59</v>
      </c>
      <c r="B15" s="48" t="s">
        <v>62</v>
      </c>
      <c r="C15" s="56" t="s">
        <v>62</v>
      </c>
      <c r="D15" s="56" t="s">
        <v>67</v>
      </c>
      <c r="E15" s="49" t="s">
        <v>62</v>
      </c>
      <c r="F15" s="27" t="s">
        <v>58</v>
      </c>
      <c r="G15" s="27" t="s">
        <v>58</v>
      </c>
      <c r="H15" s="27" t="s">
        <v>58</v>
      </c>
      <c r="I15" s="27" t="s">
        <v>58</v>
      </c>
      <c r="J15" s="27" t="s">
        <v>58</v>
      </c>
      <c r="K15" s="49" t="s">
        <v>62</v>
      </c>
      <c r="L15" s="49" t="s">
        <v>62</v>
      </c>
      <c r="M15" s="28" t="s">
        <v>58</v>
      </c>
      <c r="N15" s="61"/>
      <c r="O15" s="63"/>
      <c r="P15" s="25"/>
    </row>
  </sheetData>
  <sheetProtection/>
  <mergeCells count="2">
    <mergeCell ref="N14:N15"/>
    <mergeCell ref="O14:O15"/>
  </mergeCells>
  <printOptions verticalCentered="1"/>
  <pageMargins left="0.7874015748031497" right="0.5905511811023623" top="0.41" bottom="0" header="0.31" footer="0.3"/>
  <pageSetup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Saneshige</dc:creator>
  <cp:keywords/>
  <dc:description/>
  <cp:lastModifiedBy>yasugi</cp:lastModifiedBy>
  <cp:lastPrinted>2019-12-19T23:37:23Z</cp:lastPrinted>
  <dcterms:created xsi:type="dcterms:W3CDTF">2009-11-09T10:01:48Z</dcterms:created>
  <dcterms:modified xsi:type="dcterms:W3CDTF">2020-06-02T06:56:27Z</dcterms:modified>
  <cp:category/>
  <cp:version/>
  <cp:contentType/>
  <cp:contentStatus/>
</cp:coreProperties>
</file>