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00150\Documents\情報政策課_20170620\opendata_加工用\森林資源関係資料（平成27年度末現在）\森林資源関係資料（平成27年度末現在）\"/>
    </mc:Choice>
  </mc:AlternateContent>
  <bookViews>
    <workbookView xWindow="480" yWindow="90" windowWidth="18315" windowHeight="7155"/>
  </bookViews>
  <sheets>
    <sheet name="17" sheetId="1" r:id="rId1"/>
  </sheets>
  <calcPr calcId="162913"/>
</workbook>
</file>

<file path=xl/calcChain.xml><?xml version="1.0" encoding="utf-8"?>
<calcChain xmlns="http://schemas.openxmlformats.org/spreadsheetml/2006/main">
  <c r="F111" i="1" l="1"/>
  <c r="D107" i="1"/>
  <c r="C107" i="1"/>
  <c r="D104" i="1"/>
  <c r="C104" i="1"/>
  <c r="D100" i="1"/>
  <c r="C100" i="1"/>
  <c r="C111" i="1" s="1"/>
  <c r="F98" i="1"/>
  <c r="D89" i="1"/>
  <c r="D98" i="1" s="1"/>
  <c r="C89" i="1"/>
  <c r="C98" i="1" s="1"/>
  <c r="F86" i="1"/>
  <c r="D77" i="1"/>
  <c r="D86" i="1" s="1"/>
  <c r="C77" i="1"/>
  <c r="C86" i="1" s="1"/>
  <c r="F75" i="1"/>
  <c r="D71" i="1"/>
  <c r="C71" i="1"/>
  <c r="D68" i="1"/>
  <c r="C68" i="1"/>
  <c r="D61" i="1"/>
  <c r="C61" i="1"/>
  <c r="C75" i="1" s="1"/>
  <c r="F49" i="1"/>
  <c r="D44" i="1"/>
  <c r="D49" i="1" s="1"/>
  <c r="C44" i="1"/>
  <c r="C49" i="1" s="1"/>
  <c r="C87" i="1" s="1"/>
  <c r="F31" i="1"/>
  <c r="D27" i="1"/>
  <c r="C27" i="1"/>
  <c r="D21" i="1"/>
  <c r="D31" i="1" s="1"/>
  <c r="C21" i="1"/>
  <c r="C31" i="1" s="1"/>
  <c r="F19" i="1"/>
  <c r="D14" i="1"/>
  <c r="C14" i="1"/>
  <c r="D10" i="1"/>
  <c r="C10" i="1"/>
  <c r="D7" i="1"/>
  <c r="C7" i="1"/>
  <c r="C19" i="1" s="1"/>
  <c r="C32" i="1" l="1"/>
  <c r="D19" i="1"/>
  <c r="D32" i="1" s="1"/>
  <c r="D75" i="1"/>
  <c r="D87" i="1" s="1"/>
  <c r="F32" i="1"/>
  <c r="F87" i="1"/>
  <c r="D111" i="1"/>
  <c r="F112" i="1"/>
  <c r="C112" i="1"/>
  <c r="D112" i="1" l="1"/>
</calcChain>
</file>

<file path=xl/sharedStrings.xml><?xml version="1.0" encoding="utf-8"?>
<sst xmlns="http://schemas.openxmlformats.org/spreadsheetml/2006/main" count="227" uniqueCount="184">
  <si>
    <t>計画区</t>
    <rPh sb="0" eb="2">
      <t>ケイカク</t>
    </rPh>
    <rPh sb="2" eb="3">
      <t>ク</t>
    </rPh>
    <phoneticPr fontId="2"/>
  </si>
  <si>
    <t>市　町　村</t>
    <rPh sb="0" eb="1">
      <t>シ</t>
    </rPh>
    <rPh sb="2" eb="3">
      <t>マチ</t>
    </rPh>
    <rPh sb="4" eb="5">
      <t>ムラ</t>
    </rPh>
    <phoneticPr fontId="2"/>
  </si>
  <si>
    <t>森  林</t>
    <rPh sb="0" eb="1">
      <t>モリ</t>
    </rPh>
    <rPh sb="3" eb="4">
      <t>ハヤシ</t>
    </rPh>
    <phoneticPr fontId="2"/>
  </si>
  <si>
    <t>森　　林　　基　　本　　図</t>
    <rPh sb="0" eb="4">
      <t>シンリン</t>
    </rPh>
    <rPh sb="6" eb="10">
      <t>キホン</t>
    </rPh>
    <rPh sb="12" eb="13">
      <t>ズ</t>
    </rPh>
    <phoneticPr fontId="2"/>
  </si>
  <si>
    <t>国 土 基 本 図 代 用 分</t>
    <rPh sb="0" eb="1">
      <t>クニ</t>
    </rPh>
    <rPh sb="2" eb="3">
      <t>ツチ</t>
    </rPh>
    <rPh sb="4" eb="5">
      <t>モト</t>
    </rPh>
    <rPh sb="6" eb="7">
      <t>ボン</t>
    </rPh>
    <rPh sb="8" eb="9">
      <t>ズ</t>
    </rPh>
    <rPh sb="10" eb="11">
      <t>ダイ</t>
    </rPh>
    <rPh sb="12" eb="13">
      <t>ヨウ</t>
    </rPh>
    <rPh sb="14" eb="15">
      <t>ブン</t>
    </rPh>
    <phoneticPr fontId="2"/>
  </si>
  <si>
    <t>正 射 写 真</t>
    <rPh sb="0" eb="1">
      <t>セイ</t>
    </rPh>
    <rPh sb="2" eb="3">
      <t>シャ</t>
    </rPh>
    <rPh sb="4" eb="5">
      <t>シャ</t>
    </rPh>
    <rPh sb="6" eb="7">
      <t>マコト</t>
    </rPh>
    <phoneticPr fontId="2"/>
  </si>
  <si>
    <t>計画図</t>
    <rPh sb="0" eb="3">
      <t>ケイカクズ</t>
    </rPh>
    <phoneticPr fontId="2"/>
  </si>
  <si>
    <t>図幅数</t>
    <rPh sb="0" eb="2">
      <t>ズハバ</t>
    </rPh>
    <rPh sb="2" eb="3">
      <t>スウ</t>
    </rPh>
    <phoneticPr fontId="2"/>
  </si>
  <si>
    <t>撮  影  年  度</t>
    <rPh sb="0" eb="4">
      <t>サツエイ</t>
    </rPh>
    <rPh sb="6" eb="10">
      <t>ネンド</t>
    </rPh>
    <phoneticPr fontId="2"/>
  </si>
  <si>
    <t>撮 影 年 度</t>
    <rPh sb="0" eb="1">
      <t>サツ</t>
    </rPh>
    <rPh sb="2" eb="3">
      <t>カゲ</t>
    </rPh>
    <rPh sb="4" eb="5">
      <t>ネン</t>
    </rPh>
    <rPh sb="6" eb="7">
      <t>ド</t>
    </rPh>
    <phoneticPr fontId="2"/>
  </si>
  <si>
    <t>江　　　の　　　川　　　下　　　流</t>
    <rPh sb="0" eb="9">
      <t>ゴウノカワ</t>
    </rPh>
    <rPh sb="12" eb="17">
      <t>カリュウ</t>
    </rPh>
    <phoneticPr fontId="2"/>
  </si>
  <si>
    <t>川本</t>
    <rPh sb="0" eb="2">
      <t>カワモト</t>
    </rPh>
    <phoneticPr fontId="2"/>
  </si>
  <si>
    <t>Ｈ１５（Ｓ４７・４９）</t>
    <phoneticPr fontId="2"/>
  </si>
  <si>
    <t>Ｈ２０</t>
    <phoneticPr fontId="2"/>
  </si>
  <si>
    <t>美郷</t>
    <rPh sb="0" eb="2">
      <t>ミサト</t>
    </rPh>
    <phoneticPr fontId="2"/>
  </si>
  <si>
    <t>Ｈ２４</t>
    <phoneticPr fontId="2"/>
  </si>
  <si>
    <t>（邑智）</t>
    <rPh sb="1" eb="3">
      <t>オオチ</t>
    </rPh>
    <phoneticPr fontId="2"/>
  </si>
  <si>
    <t>Ｈ１５（Ｓ３９・４４）</t>
    <phoneticPr fontId="2"/>
  </si>
  <si>
    <t>（大和）</t>
    <rPh sb="1" eb="3">
      <t>ダイワ</t>
    </rPh>
    <phoneticPr fontId="2"/>
  </si>
  <si>
    <t>Ｈ１５（Ｓ４４）</t>
    <phoneticPr fontId="2"/>
  </si>
  <si>
    <t>邑南</t>
    <rPh sb="0" eb="1">
      <t>ムラ</t>
    </rPh>
    <rPh sb="1" eb="2">
      <t>ナン</t>
    </rPh>
    <phoneticPr fontId="2"/>
  </si>
  <si>
    <t>Ｈ２４</t>
    <phoneticPr fontId="2"/>
  </si>
  <si>
    <t>（羽須美）</t>
    <rPh sb="1" eb="4">
      <t>ハスミ</t>
    </rPh>
    <phoneticPr fontId="2"/>
  </si>
  <si>
    <t>Ｈ１９（Ｓ４４・４５）</t>
    <phoneticPr fontId="2"/>
  </si>
  <si>
    <t>（瑞穂）</t>
    <rPh sb="1" eb="3">
      <t>ミズホ</t>
    </rPh>
    <phoneticPr fontId="2"/>
  </si>
  <si>
    <t>Ｈ１５．１９（Ｓ４２～４６）</t>
    <phoneticPr fontId="2"/>
  </si>
  <si>
    <t>（石見）</t>
    <rPh sb="1" eb="3">
      <t>イワミ</t>
    </rPh>
    <phoneticPr fontId="2"/>
  </si>
  <si>
    <t>Ｈ１５（Ｓ４６・４９）</t>
    <phoneticPr fontId="2"/>
  </si>
  <si>
    <t>大田</t>
    <rPh sb="0" eb="2">
      <t>オオダ</t>
    </rPh>
    <phoneticPr fontId="2"/>
  </si>
  <si>
    <t xml:space="preserve"> </t>
    <phoneticPr fontId="2"/>
  </si>
  <si>
    <t>Ｈ２５</t>
    <phoneticPr fontId="2"/>
  </si>
  <si>
    <t>（大田）</t>
    <rPh sb="1" eb="3">
      <t>オオダ</t>
    </rPh>
    <phoneticPr fontId="2"/>
  </si>
  <si>
    <t>Ｈ１５・１６（Ｓ４７・４８）</t>
    <phoneticPr fontId="2"/>
  </si>
  <si>
    <t>Ｓ４８</t>
    <phoneticPr fontId="2"/>
  </si>
  <si>
    <t>（仁摩）</t>
    <rPh sb="1" eb="3">
      <t>ニマ</t>
    </rPh>
    <phoneticPr fontId="2"/>
  </si>
  <si>
    <t>Ｈ１６（Ｓ４７）</t>
    <phoneticPr fontId="2"/>
  </si>
  <si>
    <t>Ｓ４７</t>
    <phoneticPr fontId="2"/>
  </si>
  <si>
    <t>（温泉津）</t>
    <rPh sb="1" eb="4">
      <t>ユノツ</t>
    </rPh>
    <phoneticPr fontId="2"/>
  </si>
  <si>
    <t>Ｈ１５・１６（Ｓ４７）</t>
    <phoneticPr fontId="2"/>
  </si>
  <si>
    <t>（管内計）</t>
    <rPh sb="1" eb="4">
      <t>カンナイケイ</t>
    </rPh>
    <phoneticPr fontId="2"/>
  </si>
  <si>
    <t>浜田</t>
    <rPh sb="0" eb="2">
      <t>ハマダ</t>
    </rPh>
    <phoneticPr fontId="2"/>
  </si>
  <si>
    <t>Ｈ２２</t>
    <phoneticPr fontId="2"/>
  </si>
  <si>
    <t>（浜田）</t>
    <rPh sb="1" eb="3">
      <t>ハマダ</t>
    </rPh>
    <phoneticPr fontId="2"/>
  </si>
  <si>
    <t>Ｈ１５（Ｓ４７）</t>
    <phoneticPr fontId="2"/>
  </si>
  <si>
    <t>Ｓ４７</t>
    <phoneticPr fontId="2"/>
  </si>
  <si>
    <t>（金城）</t>
    <rPh sb="1" eb="3">
      <t>カナギ</t>
    </rPh>
    <phoneticPr fontId="2"/>
  </si>
  <si>
    <t>Ｈ１４・１５（Ｓ４１・４４・４５）</t>
    <phoneticPr fontId="2"/>
  </si>
  <si>
    <t>（旭）</t>
    <rPh sb="1" eb="2">
      <t>アサヒ</t>
    </rPh>
    <phoneticPr fontId="2"/>
  </si>
  <si>
    <t>（弥栄）</t>
    <rPh sb="1" eb="3">
      <t>ヤサカ</t>
    </rPh>
    <phoneticPr fontId="2"/>
  </si>
  <si>
    <t>Ｈ１４・１５（Ｓ４７）</t>
    <phoneticPr fontId="2"/>
  </si>
  <si>
    <t>（三隅）</t>
    <rPh sb="1" eb="3">
      <t>ミスミ</t>
    </rPh>
    <phoneticPr fontId="2"/>
  </si>
  <si>
    <t>Ｈ１４・１５（Ｓ４６・４７）</t>
    <phoneticPr fontId="2"/>
  </si>
  <si>
    <t>江津</t>
    <rPh sb="0" eb="2">
      <t>ゴウツ</t>
    </rPh>
    <phoneticPr fontId="2"/>
  </si>
  <si>
    <t>Ｈ２２</t>
    <phoneticPr fontId="2"/>
  </si>
  <si>
    <t>（江津）</t>
    <rPh sb="1" eb="3">
      <t>ゴウツ</t>
    </rPh>
    <phoneticPr fontId="2"/>
  </si>
  <si>
    <t>Ｈ２２（Ｓ４３・４７）</t>
    <phoneticPr fontId="2"/>
  </si>
  <si>
    <t>Ｓ４７</t>
    <phoneticPr fontId="2"/>
  </si>
  <si>
    <t>（桜江）</t>
    <rPh sb="1" eb="3">
      <t>サクラエ</t>
    </rPh>
    <phoneticPr fontId="2"/>
  </si>
  <si>
    <t>Ｈ２２（Ｓ４７・４９）</t>
    <phoneticPr fontId="2"/>
  </si>
  <si>
    <t>計</t>
    <rPh sb="0" eb="1">
      <t>ケイ</t>
    </rPh>
    <phoneticPr fontId="2"/>
  </si>
  <si>
    <t>斐　　　　　　　伊　　　　　　　川</t>
    <rPh sb="0" eb="17">
      <t>ヒイカワ</t>
    </rPh>
    <phoneticPr fontId="2"/>
  </si>
  <si>
    <t>松江</t>
    <rPh sb="0" eb="2">
      <t>マツエ</t>
    </rPh>
    <phoneticPr fontId="2"/>
  </si>
  <si>
    <t>Ｈ２５</t>
    <phoneticPr fontId="2"/>
  </si>
  <si>
    <t>（松江）</t>
    <rPh sb="1" eb="3">
      <t>マツエ</t>
    </rPh>
    <phoneticPr fontId="2"/>
  </si>
  <si>
    <t>Ｈ１６（Ｓ４２・５０）</t>
    <phoneticPr fontId="2"/>
  </si>
  <si>
    <t>Ｓ４２・５０</t>
    <phoneticPr fontId="2"/>
  </si>
  <si>
    <t>（鹿島）</t>
    <rPh sb="1" eb="3">
      <t>カシマ</t>
    </rPh>
    <phoneticPr fontId="2"/>
  </si>
  <si>
    <t>Ｓ５０</t>
    <phoneticPr fontId="2"/>
  </si>
  <si>
    <t>（島根）</t>
    <rPh sb="1" eb="3">
      <t>シマネ</t>
    </rPh>
    <phoneticPr fontId="2"/>
  </si>
  <si>
    <t>Ｈ２１（Ｓ４２）</t>
    <phoneticPr fontId="2"/>
  </si>
  <si>
    <t>　</t>
    <phoneticPr fontId="2"/>
  </si>
  <si>
    <t>（美保関）</t>
    <rPh sb="1" eb="4">
      <t>ミホノセキ</t>
    </rPh>
    <phoneticPr fontId="2"/>
  </si>
  <si>
    <t>Ｈ２１（Ｓ４３）</t>
  </si>
  <si>
    <t>（八雲）</t>
    <rPh sb="1" eb="3">
      <t>ヤクモ</t>
    </rPh>
    <phoneticPr fontId="2"/>
  </si>
  <si>
    <t>Ｈ元・１６（Ｓ４２・５０）</t>
    <rPh sb="1" eb="2">
      <t>ガン</t>
    </rPh>
    <phoneticPr fontId="2"/>
  </si>
  <si>
    <t>（玉湯）</t>
    <rPh sb="1" eb="3">
      <t>タマユ</t>
    </rPh>
    <phoneticPr fontId="2"/>
  </si>
  <si>
    <t>（宍道）</t>
    <rPh sb="1" eb="3">
      <t>シンジ</t>
    </rPh>
    <phoneticPr fontId="2"/>
  </si>
  <si>
    <t>Ｈ１１・１２・１６（Ｓ４２）</t>
    <phoneticPr fontId="2"/>
  </si>
  <si>
    <t>Ｓ４２</t>
    <phoneticPr fontId="2"/>
  </si>
  <si>
    <t>（八束）</t>
    <rPh sb="1" eb="3">
      <t>ヤツカ</t>
    </rPh>
    <phoneticPr fontId="2"/>
  </si>
  <si>
    <t>Ｈ元（Ｓ４２）</t>
    <rPh sb="1" eb="2">
      <t>ガン</t>
    </rPh>
    <phoneticPr fontId="2"/>
  </si>
  <si>
    <t>（東出雲）</t>
    <rPh sb="1" eb="4">
      <t>ヒガシイズモ</t>
    </rPh>
    <phoneticPr fontId="2"/>
  </si>
  <si>
    <t>Ｓ５０・Ｈ１６（Ｓ４２）</t>
    <phoneticPr fontId="2"/>
  </si>
  <si>
    <t>安来</t>
    <rPh sb="0" eb="2">
      <t>ヤスギ</t>
    </rPh>
    <phoneticPr fontId="2"/>
  </si>
  <si>
    <t>Ｈ２０</t>
    <phoneticPr fontId="2"/>
  </si>
  <si>
    <t>（安来）</t>
    <rPh sb="1" eb="3">
      <t>ヤスギ</t>
    </rPh>
    <phoneticPr fontId="2"/>
  </si>
  <si>
    <t>Ｈ１８</t>
    <phoneticPr fontId="2"/>
  </si>
  <si>
    <t>Ｓ５０</t>
    <phoneticPr fontId="2"/>
  </si>
  <si>
    <t>（広瀬）</t>
    <rPh sb="1" eb="3">
      <t>ヒロセ</t>
    </rPh>
    <phoneticPr fontId="2"/>
  </si>
  <si>
    <t>Ｈ元・１８（Ｓ４５）</t>
    <rPh sb="1" eb="2">
      <t>ガン</t>
    </rPh>
    <phoneticPr fontId="2"/>
  </si>
  <si>
    <t>（伯太）</t>
    <rPh sb="1" eb="3">
      <t>ハクタ</t>
    </rPh>
    <phoneticPr fontId="2"/>
  </si>
  <si>
    <t>Ｈ１８（Ｓ４２・４５）</t>
    <phoneticPr fontId="2"/>
  </si>
  <si>
    <t>注　１．森林計画図及び森林基本図の図幅数の計は、同一の図面を除いてあるため一致しない。</t>
    <rPh sb="0" eb="1">
      <t>チュウ</t>
    </rPh>
    <rPh sb="4" eb="6">
      <t>シンリン</t>
    </rPh>
    <rPh sb="6" eb="8">
      <t>ケイカク</t>
    </rPh>
    <rPh sb="8" eb="9">
      <t>ズ</t>
    </rPh>
    <rPh sb="9" eb="10">
      <t>オヨ</t>
    </rPh>
    <rPh sb="11" eb="13">
      <t>シンリン</t>
    </rPh>
    <rPh sb="13" eb="15">
      <t>キホン</t>
    </rPh>
    <rPh sb="15" eb="16">
      <t>ズ</t>
    </rPh>
    <rPh sb="17" eb="18">
      <t>ズ</t>
    </rPh>
    <rPh sb="18" eb="19">
      <t>ハバ</t>
    </rPh>
    <rPh sb="19" eb="20">
      <t>カズ</t>
    </rPh>
    <rPh sb="21" eb="22">
      <t>ケイ</t>
    </rPh>
    <rPh sb="24" eb="26">
      <t>ドウイツ</t>
    </rPh>
    <rPh sb="27" eb="29">
      <t>ズメン</t>
    </rPh>
    <rPh sb="30" eb="31">
      <t>ノゾ</t>
    </rPh>
    <rPh sb="37" eb="39">
      <t>イッチ</t>
    </rPh>
    <phoneticPr fontId="2"/>
  </si>
  <si>
    <t>　　２．森林基本図撮影年度は、最新の森林基本図修正時に使用した空中写真の撮影年度、（　）内は、
        森林基本図作成時の撮影年度である。</t>
    <rPh sb="4" eb="6">
      <t>シンリン</t>
    </rPh>
    <rPh sb="6" eb="8">
      <t>キホン</t>
    </rPh>
    <rPh sb="8" eb="9">
      <t>ズ</t>
    </rPh>
    <rPh sb="9" eb="11">
      <t>サツエイ</t>
    </rPh>
    <rPh sb="11" eb="13">
      <t>ネンド</t>
    </rPh>
    <rPh sb="15" eb="17">
      <t>サイシン</t>
    </rPh>
    <rPh sb="18" eb="20">
      <t>シンリン</t>
    </rPh>
    <rPh sb="20" eb="22">
      <t>キホン</t>
    </rPh>
    <rPh sb="22" eb="23">
      <t>ズ</t>
    </rPh>
    <rPh sb="23" eb="25">
      <t>シュウセイ</t>
    </rPh>
    <rPh sb="25" eb="26">
      <t>ジ</t>
    </rPh>
    <rPh sb="27" eb="29">
      <t>シヨウ</t>
    </rPh>
    <rPh sb="31" eb="33">
      <t>クウチュウ</t>
    </rPh>
    <rPh sb="33" eb="35">
      <t>シャシン</t>
    </rPh>
    <rPh sb="36" eb="38">
      <t>サツエイ</t>
    </rPh>
    <rPh sb="38" eb="40">
      <t>ネンド</t>
    </rPh>
    <rPh sb="44" eb="45">
      <t>ナイ</t>
    </rPh>
    <rPh sb="63" eb="64">
      <t>ジ</t>
    </rPh>
    <rPh sb="65" eb="67">
      <t>サツエイ</t>
    </rPh>
    <rPh sb="67" eb="69">
      <t>ネンド</t>
    </rPh>
    <phoneticPr fontId="2"/>
  </si>
  <si>
    <t>　　３．森林基本図欄には、国土基本図代用分も含む。</t>
    <phoneticPr fontId="2"/>
  </si>
  <si>
    <t>　　４．正射写真は、県ＧＩＳに搭載して編成作業等に活用することを目的に作成している。
       （国土地理院、市町村撮影写真を含む）</t>
    <rPh sb="4" eb="5">
      <t>マサ</t>
    </rPh>
    <rPh sb="5" eb="6">
      <t>シャ</t>
    </rPh>
    <rPh sb="6" eb="8">
      <t>シャシン</t>
    </rPh>
    <rPh sb="10" eb="11">
      <t>ケン</t>
    </rPh>
    <rPh sb="15" eb="17">
      <t>トウサイ</t>
    </rPh>
    <rPh sb="19" eb="21">
      <t>ヘンセイ</t>
    </rPh>
    <rPh sb="21" eb="23">
      <t>サギョウ</t>
    </rPh>
    <rPh sb="23" eb="24">
      <t>トウ</t>
    </rPh>
    <rPh sb="25" eb="27">
      <t>カツヨウ</t>
    </rPh>
    <rPh sb="32" eb="34">
      <t>モクテキ</t>
    </rPh>
    <rPh sb="35" eb="37">
      <t>サクセイ</t>
    </rPh>
    <rPh sb="51" eb="53">
      <t>コクド</t>
    </rPh>
    <rPh sb="54" eb="55">
      <t>オサム</t>
    </rPh>
    <rPh sb="55" eb="56">
      <t>イン</t>
    </rPh>
    <rPh sb="57" eb="60">
      <t>シチョウソン</t>
    </rPh>
    <rPh sb="60" eb="62">
      <t>サツエイ</t>
    </rPh>
    <rPh sb="62" eb="64">
      <t>シャシン</t>
    </rPh>
    <rPh sb="65" eb="66">
      <t>フク</t>
    </rPh>
    <phoneticPr fontId="2"/>
  </si>
  <si>
    <t>国土基本図代用分</t>
    <rPh sb="0" eb="1">
      <t>クニ</t>
    </rPh>
    <rPh sb="1" eb="2">
      <t>ツチ</t>
    </rPh>
    <rPh sb="2" eb="3">
      <t>モト</t>
    </rPh>
    <rPh sb="3" eb="4">
      <t>ボン</t>
    </rPh>
    <rPh sb="4" eb="5">
      <t>ズ</t>
    </rPh>
    <rPh sb="5" eb="6">
      <t>ダイ</t>
    </rPh>
    <rPh sb="6" eb="7">
      <t>ヨウ</t>
    </rPh>
    <rPh sb="7" eb="8">
      <t>ブン</t>
    </rPh>
    <phoneticPr fontId="2"/>
  </si>
  <si>
    <t>雲南</t>
    <rPh sb="0" eb="2">
      <t>ウンナン</t>
    </rPh>
    <phoneticPr fontId="2"/>
  </si>
  <si>
    <t>　</t>
    <phoneticPr fontId="2"/>
  </si>
  <si>
    <t>Ｈ２６</t>
    <phoneticPr fontId="2"/>
  </si>
  <si>
    <t>（大東）</t>
    <rPh sb="1" eb="3">
      <t>ダイトウ</t>
    </rPh>
    <phoneticPr fontId="2"/>
  </si>
  <si>
    <t>Ｈ１６（Ｓ４０・４２）</t>
    <phoneticPr fontId="2"/>
  </si>
  <si>
    <t>（加茂）</t>
    <rPh sb="1" eb="3">
      <t>カモ</t>
    </rPh>
    <phoneticPr fontId="2"/>
  </si>
  <si>
    <t>Ｈ１６（Ｓ４０）</t>
    <phoneticPr fontId="2"/>
  </si>
  <si>
    <t>（木次）</t>
    <rPh sb="1" eb="3">
      <t>キスキ</t>
    </rPh>
    <phoneticPr fontId="2"/>
  </si>
  <si>
    <t>（三刀屋）</t>
    <rPh sb="1" eb="4">
      <t>ミトヤ</t>
    </rPh>
    <phoneticPr fontId="2"/>
  </si>
  <si>
    <t>Ｈ１６（Ｓ５１）</t>
    <phoneticPr fontId="2"/>
  </si>
  <si>
    <t>（吉田）</t>
    <rPh sb="1" eb="3">
      <t>ヨシダ</t>
    </rPh>
    <phoneticPr fontId="2"/>
  </si>
  <si>
    <t>Ｈ１６（Ｓ４４・４６・４７）</t>
    <phoneticPr fontId="2"/>
  </si>
  <si>
    <t>（掛合）</t>
    <rPh sb="1" eb="3">
      <t>カケヤ</t>
    </rPh>
    <phoneticPr fontId="2"/>
  </si>
  <si>
    <t>Ｈ１６（Ｓ４６・４８・５１）</t>
    <phoneticPr fontId="2"/>
  </si>
  <si>
    <t>奥出雲</t>
    <rPh sb="0" eb="1">
      <t>オク</t>
    </rPh>
    <rPh sb="1" eb="3">
      <t>イズモ</t>
    </rPh>
    <phoneticPr fontId="2"/>
  </si>
  <si>
    <t>（仁多）</t>
    <rPh sb="1" eb="3">
      <t>ニタ</t>
    </rPh>
    <phoneticPr fontId="2"/>
  </si>
  <si>
    <t>Ｈ２０（Ｓ４５・４６・４８）</t>
    <phoneticPr fontId="2"/>
  </si>
  <si>
    <t>（横田）</t>
    <rPh sb="1" eb="3">
      <t>ヨコタ</t>
    </rPh>
    <phoneticPr fontId="2"/>
  </si>
  <si>
    <t>Ｈ１８（Ｓ４６・４８）</t>
    <phoneticPr fontId="2"/>
  </si>
  <si>
    <t>飯南</t>
    <rPh sb="0" eb="2">
      <t>イイナン</t>
    </rPh>
    <phoneticPr fontId="2"/>
  </si>
  <si>
    <t>Ｈ２４</t>
    <phoneticPr fontId="2"/>
  </si>
  <si>
    <t>（頓原）</t>
    <rPh sb="1" eb="3">
      <t>トンバラ</t>
    </rPh>
    <phoneticPr fontId="2"/>
  </si>
  <si>
    <t>Ｈ１６（Ｓ４４・４６・４７・４８）</t>
    <phoneticPr fontId="2"/>
  </si>
  <si>
    <t>（赤来）</t>
    <rPh sb="1" eb="3">
      <t>アカギ</t>
    </rPh>
    <phoneticPr fontId="2"/>
  </si>
  <si>
    <t>Ｈ１５・１６（Ｓ４４・４６・４７・４８）</t>
    <phoneticPr fontId="2"/>
  </si>
  <si>
    <t>出雲</t>
    <rPh sb="0" eb="2">
      <t>イズモ</t>
    </rPh>
    <phoneticPr fontId="2"/>
  </si>
  <si>
    <t xml:space="preserve"> </t>
    <phoneticPr fontId="2"/>
  </si>
  <si>
    <t>Ｈ２３</t>
    <phoneticPr fontId="2"/>
  </si>
  <si>
    <t>（出雲）</t>
    <rPh sb="1" eb="3">
      <t>イズモ</t>
    </rPh>
    <phoneticPr fontId="2"/>
  </si>
  <si>
    <t>Ｈ１６（Ｓ４２・４８・５０・５１）</t>
    <phoneticPr fontId="2"/>
  </si>
  <si>
    <t>Ｓ４２・４８</t>
    <phoneticPr fontId="2"/>
  </si>
  <si>
    <t>（平田）</t>
    <rPh sb="1" eb="3">
      <t>ヒラタ</t>
    </rPh>
    <phoneticPr fontId="2"/>
  </si>
  <si>
    <t>Ｈ１６(Ｓ４２・５０)</t>
    <phoneticPr fontId="2"/>
  </si>
  <si>
    <t>Ｓ４２・５０</t>
    <phoneticPr fontId="2"/>
  </si>
  <si>
    <t>（佐田）</t>
    <rPh sb="1" eb="3">
      <t>サダ</t>
    </rPh>
    <phoneticPr fontId="2"/>
  </si>
  <si>
    <t>Ｈ１６（Ｓ４８・５１・５３）</t>
    <phoneticPr fontId="2"/>
  </si>
  <si>
    <t>（多伎）</t>
    <rPh sb="1" eb="3">
      <t>タキ</t>
    </rPh>
    <phoneticPr fontId="2"/>
  </si>
  <si>
    <t>Ｈ１６(Ｓ４８)</t>
    <phoneticPr fontId="2"/>
  </si>
  <si>
    <t>Ｓ４８</t>
    <phoneticPr fontId="2"/>
  </si>
  <si>
    <t>（湖陵）</t>
    <rPh sb="1" eb="3">
      <t>コリョウ</t>
    </rPh>
    <phoneticPr fontId="2"/>
  </si>
  <si>
    <t>Ｈ１６（Ｓ４２・４８）</t>
    <phoneticPr fontId="2"/>
  </si>
  <si>
    <t>（大社）</t>
    <rPh sb="1" eb="3">
      <t>タイシャ</t>
    </rPh>
    <phoneticPr fontId="2"/>
  </si>
  <si>
    <t>Ｈ１６（Ｓ４２・５０）</t>
    <phoneticPr fontId="2"/>
  </si>
  <si>
    <t>Ｓ４２</t>
    <phoneticPr fontId="2"/>
  </si>
  <si>
    <t>（斐川）</t>
    <rPh sb="1" eb="3">
      <t>ヒカワ</t>
    </rPh>
    <phoneticPr fontId="2"/>
  </si>
  <si>
    <t>Ｈ１６（Ｓ４２・５０・５１）</t>
    <phoneticPr fontId="2"/>
  </si>
  <si>
    <t>隠　　　　　　岐</t>
    <rPh sb="0" eb="8">
      <t>オキ</t>
    </rPh>
    <phoneticPr fontId="2"/>
  </si>
  <si>
    <t>隠岐の島</t>
    <rPh sb="0" eb="2">
      <t>オキ</t>
    </rPh>
    <rPh sb="3" eb="4">
      <t>シマ</t>
    </rPh>
    <phoneticPr fontId="2"/>
  </si>
  <si>
    <t>Ｈ１８</t>
    <phoneticPr fontId="2"/>
  </si>
  <si>
    <t>（西郷）</t>
    <rPh sb="1" eb="3">
      <t>サイゴウ</t>
    </rPh>
    <phoneticPr fontId="2"/>
  </si>
  <si>
    <t>Ｈ１７（Ｓ５０）</t>
    <phoneticPr fontId="2"/>
  </si>
  <si>
    <t>（布施）</t>
    <rPh sb="1" eb="3">
      <t>フセ</t>
    </rPh>
    <phoneticPr fontId="2"/>
  </si>
  <si>
    <t>（五箇）</t>
    <rPh sb="1" eb="3">
      <t>ゴカ</t>
    </rPh>
    <phoneticPr fontId="2"/>
  </si>
  <si>
    <t>（都万）</t>
    <rPh sb="1" eb="3">
      <t>ツマ</t>
    </rPh>
    <phoneticPr fontId="2"/>
  </si>
  <si>
    <t>海士</t>
    <rPh sb="0" eb="2">
      <t>アマ</t>
    </rPh>
    <phoneticPr fontId="2"/>
  </si>
  <si>
    <t>Ｈ１２（Ｓ５０）</t>
    <phoneticPr fontId="2"/>
  </si>
  <si>
    <t>Ｈ１８</t>
    <phoneticPr fontId="2"/>
  </si>
  <si>
    <t>西ノ島</t>
    <rPh sb="0" eb="3">
      <t>ニシノシマ</t>
    </rPh>
    <phoneticPr fontId="2"/>
  </si>
  <si>
    <t>Ｈ１２（Ｓ５０）</t>
    <phoneticPr fontId="2"/>
  </si>
  <si>
    <t>Ｈ１８</t>
    <phoneticPr fontId="2"/>
  </si>
  <si>
    <t>知夫</t>
    <rPh sb="0" eb="2">
      <t>チブ</t>
    </rPh>
    <phoneticPr fontId="2"/>
  </si>
  <si>
    <t>Ｈ１２（Ｓ５０）</t>
    <phoneticPr fontId="2"/>
  </si>
  <si>
    <t>Ｈ１８</t>
    <phoneticPr fontId="2"/>
  </si>
  <si>
    <t>高　　　津　　　川</t>
    <rPh sb="0" eb="9">
      <t>タカツガワ</t>
    </rPh>
    <phoneticPr fontId="2"/>
  </si>
  <si>
    <t>益田</t>
    <rPh sb="0" eb="2">
      <t>マスダ</t>
    </rPh>
    <phoneticPr fontId="2"/>
  </si>
  <si>
    <t xml:space="preserve"> </t>
    <phoneticPr fontId="2"/>
  </si>
  <si>
    <t>Ｈ２０</t>
  </si>
  <si>
    <t>（益田）</t>
    <rPh sb="1" eb="3">
      <t>マスダ</t>
    </rPh>
    <phoneticPr fontId="2"/>
  </si>
  <si>
    <t>Ｈ９・Ｈ２２（Ｓ５１）</t>
    <phoneticPr fontId="2"/>
  </si>
  <si>
    <t>Ｓ５１</t>
    <phoneticPr fontId="2"/>
  </si>
  <si>
    <t>（美都）</t>
    <rPh sb="1" eb="3">
      <t>ミト</t>
    </rPh>
    <phoneticPr fontId="2"/>
  </si>
  <si>
    <t>Ｈ１４（Ｓ４７・５１・５２）</t>
    <phoneticPr fontId="2"/>
  </si>
  <si>
    <t>（匹見）</t>
    <rPh sb="1" eb="3">
      <t>ヒキミ</t>
    </rPh>
    <phoneticPr fontId="2"/>
  </si>
  <si>
    <t>Ｈ１４（Ｓ４２・４６・４７）</t>
    <phoneticPr fontId="2"/>
  </si>
  <si>
    <t>津和野</t>
    <rPh sb="0" eb="3">
      <t>ツワノ</t>
    </rPh>
    <phoneticPr fontId="2"/>
  </si>
  <si>
    <t>Ｈ２０</t>
    <phoneticPr fontId="2"/>
  </si>
  <si>
    <t>（津和野）</t>
    <rPh sb="1" eb="4">
      <t>ツワノ</t>
    </rPh>
    <phoneticPr fontId="2"/>
  </si>
  <si>
    <t>Ｈ１４（Ｓ５１・５２）</t>
    <phoneticPr fontId="2"/>
  </si>
  <si>
    <t>（日原）</t>
    <rPh sb="1" eb="3">
      <t>ニチハラ</t>
    </rPh>
    <phoneticPr fontId="2"/>
  </si>
  <si>
    <t>Ｈ１４（Ｓ４１・４２・４５～４７）</t>
    <phoneticPr fontId="2"/>
  </si>
  <si>
    <t>吉賀</t>
    <rPh sb="0" eb="2">
      <t>ヨシガ</t>
    </rPh>
    <phoneticPr fontId="2"/>
  </si>
  <si>
    <t>Ｈ２０</t>
    <phoneticPr fontId="2"/>
  </si>
  <si>
    <t>（柿木）</t>
    <rPh sb="1" eb="3">
      <t>カキノキ</t>
    </rPh>
    <phoneticPr fontId="2"/>
  </si>
  <si>
    <t>Ｈ１４（Ｓ４７）</t>
    <phoneticPr fontId="2"/>
  </si>
  <si>
    <t>（六日市）</t>
    <rPh sb="1" eb="4">
      <t>ムイカイチ</t>
    </rPh>
    <phoneticPr fontId="2"/>
  </si>
  <si>
    <t>Ｓ６２・Ｈ１４（Ｓ４７）</t>
    <phoneticPr fontId="2"/>
  </si>
  <si>
    <t>県　　　計</t>
    <rPh sb="0" eb="1">
      <t>ケン</t>
    </rPh>
    <rPh sb="4" eb="5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</si>
</sst>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(&quot;##&quot;)&quot;"/>
  </numFmts>
  <fonts count="8" x14ac:knownFonts="1"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7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distributed" vertical="center"/>
    </xf>
    <xf numFmtId="0" fontId="5" fillId="0" borderId="1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4" xfId="0" applyFont="1" applyBorder="1" applyAlignment="1">
      <alignment horizontal="distributed" vertical="center"/>
    </xf>
    <xf numFmtId="0" fontId="5" fillId="0" borderId="15" xfId="0" applyNumberFormat="1" applyFont="1" applyBorder="1" applyAlignment="1">
      <alignment vertical="center"/>
    </xf>
    <xf numFmtId="0" fontId="5" fillId="0" borderId="14" xfId="0" applyNumberFormat="1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1" fillId="0" borderId="6" xfId="0" quotePrefix="1" applyFont="1" applyBorder="1" applyAlignment="1">
      <alignment horizontal="distributed" vertical="center"/>
    </xf>
    <xf numFmtId="176" fontId="5" fillId="0" borderId="0" xfId="0" applyNumberFormat="1" applyFont="1" applyBorder="1" applyAlignment="1">
      <alignment vertical="center"/>
    </xf>
    <xf numFmtId="176" fontId="5" fillId="0" borderId="6" xfId="0" quotePrefix="1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1" fillId="0" borderId="11" xfId="0" quotePrefix="1" applyFont="1" applyBorder="1" applyAlignment="1">
      <alignment horizontal="distributed" vertical="center"/>
    </xf>
    <xf numFmtId="176" fontId="5" fillId="0" borderId="12" xfId="0" applyNumberFormat="1" applyFont="1" applyBorder="1" applyAlignment="1">
      <alignment vertical="center"/>
    </xf>
    <xf numFmtId="176" fontId="5" fillId="0" borderId="11" xfId="0" quotePrefix="1" applyNumberFormat="1" applyFont="1" applyBorder="1" applyAlignment="1">
      <alignment horizontal="right" vertical="center"/>
    </xf>
    <xf numFmtId="0" fontId="5" fillId="0" borderId="14" xfId="0" quotePrefix="1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distributed" vertical="center"/>
    </xf>
    <xf numFmtId="0" fontId="5" fillId="0" borderId="0" xfId="0" applyNumberFormat="1" applyFont="1" applyBorder="1" applyAlignment="1">
      <alignment vertical="center"/>
    </xf>
    <xf numFmtId="0" fontId="5" fillId="0" borderId="6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1" fillId="0" borderId="18" xfId="0" applyFont="1" applyBorder="1" applyAlignment="1">
      <alignment horizontal="distributed" vertical="center"/>
    </xf>
    <xf numFmtId="0" fontId="5" fillId="0" borderId="19" xfId="0" applyFont="1" applyBorder="1" applyAlignment="1">
      <alignment vertical="center"/>
    </xf>
    <xf numFmtId="0" fontId="5" fillId="0" borderId="18" xfId="0" quotePrefix="1" applyFont="1" applyBorder="1" applyAlignment="1">
      <alignment horizontal="right" vertical="center"/>
    </xf>
    <xf numFmtId="0" fontId="1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0" xfId="0" applyFont="1" applyBorder="1" applyAlignment="1">
      <alignment horizontal="distributed" vertical="center"/>
    </xf>
    <xf numFmtId="0" fontId="5" fillId="0" borderId="9" xfId="0" applyFont="1" applyBorder="1" applyAlignment="1">
      <alignment vertical="center"/>
    </xf>
    <xf numFmtId="0" fontId="5" fillId="0" borderId="10" xfId="0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5" fillId="0" borderId="6" xfId="0" quotePrefix="1" applyNumberFormat="1" applyFont="1" applyBorder="1" applyAlignment="1">
      <alignment horizontal="right" vertical="center"/>
    </xf>
    <xf numFmtId="0" fontId="5" fillId="0" borderId="18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1" fillId="0" borderId="21" xfId="0" applyFont="1" applyBorder="1" applyAlignment="1">
      <alignment horizontal="distributed" vertical="center"/>
    </xf>
    <xf numFmtId="0" fontId="5" fillId="0" borderId="5" xfId="0" applyFont="1" applyBorder="1" applyAlignment="1">
      <alignment vertical="center"/>
    </xf>
    <xf numFmtId="0" fontId="1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distributed" vertical="center"/>
    </xf>
    <xf numFmtId="0" fontId="1" fillId="0" borderId="1" xfId="0" applyFont="1" applyBorder="1" applyAlignment="1">
      <alignment horizontal="center" vertical="center"/>
    </xf>
    <xf numFmtId="176" fontId="5" fillId="0" borderId="0" xfId="0" quotePrefix="1" applyNumberFormat="1" applyFont="1" applyBorder="1" applyAlignment="1">
      <alignment horizontal="right" vertical="center"/>
    </xf>
    <xf numFmtId="176" fontId="5" fillId="0" borderId="12" xfId="0" quotePrefix="1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right" vertical="center"/>
    </xf>
    <xf numFmtId="0" fontId="5" fillId="0" borderId="6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1" fillId="0" borderId="0" xfId="0" applyFont="1" applyBorder="1" applyAlignment="1">
      <alignment horizontal="center" vertical="center" shrinkToFit="1"/>
    </xf>
    <xf numFmtId="176" fontId="5" fillId="0" borderId="6" xfId="0" applyNumberFormat="1" applyFont="1" applyBorder="1" applyAlignment="1">
      <alignment vertical="center"/>
    </xf>
    <xf numFmtId="176" fontId="5" fillId="0" borderId="11" xfId="0" applyNumberFormat="1" applyFont="1" applyBorder="1" applyAlignment="1">
      <alignment vertical="center"/>
    </xf>
    <xf numFmtId="0" fontId="5" fillId="0" borderId="6" xfId="0" applyFont="1" applyBorder="1" applyAlignment="1">
      <alignment horizontal="right" vertical="center"/>
    </xf>
    <xf numFmtId="0" fontId="1" fillId="0" borderId="24" xfId="0" applyFont="1" applyBorder="1" applyAlignment="1">
      <alignment horizontal="distributed" vertical="center"/>
    </xf>
    <xf numFmtId="0" fontId="5" fillId="0" borderId="25" xfId="0" applyFont="1" applyBorder="1" applyAlignment="1">
      <alignment vertical="center"/>
    </xf>
    <xf numFmtId="0" fontId="5" fillId="0" borderId="24" xfId="0" applyFont="1" applyBorder="1" applyAlignment="1">
      <alignment horizontal="right" vertical="center"/>
    </xf>
    <xf numFmtId="0" fontId="1" fillId="0" borderId="25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3" fillId="0" borderId="2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textRotation="255"/>
    </xf>
    <xf numFmtId="0" fontId="1" fillId="0" borderId="6" xfId="0" applyFont="1" applyBorder="1" applyAlignment="1">
      <alignment horizontal="center" vertical="center" textRotation="255"/>
    </xf>
    <xf numFmtId="0" fontId="1" fillId="0" borderId="7" xfId="0" applyFont="1" applyBorder="1" applyAlignment="1">
      <alignment horizontal="center" vertical="center" textRotation="255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textRotation="255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textRotation="255" shrinkToFit="1"/>
    </xf>
    <xf numFmtId="0" fontId="1" fillId="0" borderId="6" xfId="0" applyFont="1" applyBorder="1" applyAlignment="1">
      <alignment horizontal="center" vertical="center" textRotation="255" shrinkToFit="1"/>
    </xf>
    <xf numFmtId="0" fontId="1" fillId="0" borderId="10" xfId="0" applyFont="1" applyBorder="1" applyAlignment="1">
      <alignment horizontal="center" vertical="center" textRotation="255" shrinkToFi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vertical="center" textRotation="255"/>
    </xf>
    <xf numFmtId="0" fontId="1" fillId="0" borderId="7" xfId="0" applyFont="1" applyBorder="1" applyAlignment="1">
      <alignment vertical="center" textRotation="255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H120"/>
  <sheetViews>
    <sheetView showGridLines="0" tabSelected="1" topLeftCell="A31" zoomScale="130" zoomScaleNormal="130" zoomScaleSheetLayoutView="125" workbookViewId="0">
      <selection activeCell="H61" sqref="H61:H67"/>
    </sheetView>
  </sheetViews>
  <sheetFormatPr defaultRowHeight="11.25" x14ac:dyDescent="0.15"/>
  <cols>
    <col min="1" max="1" width="4.5" style="67" customWidth="1"/>
    <col min="2" max="2" width="8.625" style="67" customWidth="1"/>
    <col min="3" max="4" width="5.375" style="68" customWidth="1"/>
    <col min="5" max="5" width="25.625" style="67" customWidth="1"/>
    <col min="6" max="6" width="5.375" style="68" customWidth="1"/>
    <col min="7" max="7" width="10.625" style="86" customWidth="1"/>
    <col min="8" max="8" width="10.625" style="67" customWidth="1"/>
    <col min="9" max="16384" width="9" style="87"/>
  </cols>
  <sheetData>
    <row r="1" spans="1:8" s="2" customFormat="1" ht="15" customHeight="1" x14ac:dyDescent="0.15">
      <c r="A1" s="88" t="s">
        <v>0</v>
      </c>
      <c r="B1" s="101" t="s">
        <v>1</v>
      </c>
      <c r="C1" s="1" t="s">
        <v>2</v>
      </c>
      <c r="D1" s="123" t="s">
        <v>3</v>
      </c>
      <c r="E1" s="124"/>
      <c r="F1" s="127" t="s">
        <v>4</v>
      </c>
      <c r="G1" s="128"/>
      <c r="H1" s="120" t="s">
        <v>5</v>
      </c>
    </row>
    <row r="2" spans="1:8" s="2" customFormat="1" ht="6.75" customHeight="1" x14ac:dyDescent="0.15">
      <c r="A2" s="89"/>
      <c r="B2" s="91"/>
      <c r="C2" s="98" t="s">
        <v>6</v>
      </c>
      <c r="D2" s="125"/>
      <c r="E2" s="126"/>
      <c r="F2" s="129"/>
      <c r="G2" s="130"/>
      <c r="H2" s="120"/>
    </row>
    <row r="3" spans="1:8" s="2" customFormat="1" ht="6.75" customHeight="1" x14ac:dyDescent="0.15">
      <c r="A3" s="89"/>
      <c r="B3" s="91"/>
      <c r="C3" s="98"/>
      <c r="D3" s="131" t="s">
        <v>7</v>
      </c>
      <c r="E3" s="98" t="s">
        <v>8</v>
      </c>
      <c r="F3" s="133" t="s">
        <v>7</v>
      </c>
      <c r="G3" s="102" t="s">
        <v>9</v>
      </c>
      <c r="H3" s="104" t="s">
        <v>9</v>
      </c>
    </row>
    <row r="4" spans="1:8" s="2" customFormat="1" ht="15" customHeight="1" x14ac:dyDescent="0.15">
      <c r="A4" s="105"/>
      <c r="B4" s="99"/>
      <c r="C4" s="3" t="s">
        <v>7</v>
      </c>
      <c r="D4" s="132"/>
      <c r="E4" s="100"/>
      <c r="F4" s="132"/>
      <c r="G4" s="103"/>
      <c r="H4" s="104"/>
    </row>
    <row r="5" spans="1:8" s="2" customFormat="1" ht="5.0999999999999996" customHeight="1" x14ac:dyDescent="0.15">
      <c r="A5" s="88" t="s">
        <v>10</v>
      </c>
      <c r="B5" s="4"/>
      <c r="C5" s="5"/>
      <c r="D5" s="6"/>
      <c r="E5" s="7"/>
      <c r="F5" s="8"/>
      <c r="G5" s="9"/>
      <c r="H5" s="4"/>
    </row>
    <row r="6" spans="1:8" s="2" customFormat="1" ht="15" customHeight="1" x14ac:dyDescent="0.15">
      <c r="A6" s="89"/>
      <c r="B6" s="10" t="s">
        <v>11</v>
      </c>
      <c r="C6" s="11">
        <v>19</v>
      </c>
      <c r="D6" s="12">
        <v>14</v>
      </c>
      <c r="E6" s="13" t="s">
        <v>12</v>
      </c>
      <c r="F6" s="14"/>
      <c r="G6" s="15"/>
      <c r="H6" s="16" t="s">
        <v>13</v>
      </c>
    </row>
    <row r="7" spans="1:8" s="2" customFormat="1" ht="15" customHeight="1" x14ac:dyDescent="0.15">
      <c r="A7" s="121"/>
      <c r="B7" s="17" t="s">
        <v>14</v>
      </c>
      <c r="C7" s="18">
        <f>SUM(C8:C9)-6</f>
        <v>37</v>
      </c>
      <c r="D7" s="19">
        <f>SUM(D8:D9)</f>
        <v>32</v>
      </c>
      <c r="E7" s="20"/>
      <c r="F7" s="21"/>
      <c r="G7" s="22"/>
      <c r="H7" s="93" t="s">
        <v>15</v>
      </c>
    </row>
    <row r="8" spans="1:8" s="2" customFormat="1" ht="15" customHeight="1" x14ac:dyDescent="0.15">
      <c r="A8" s="121"/>
      <c r="B8" s="23" t="s">
        <v>16</v>
      </c>
      <c r="C8" s="24">
        <v>28</v>
      </c>
      <c r="D8" s="25">
        <v>19</v>
      </c>
      <c r="E8" s="26" t="s">
        <v>17</v>
      </c>
      <c r="F8" s="27"/>
      <c r="G8" s="28"/>
      <c r="H8" s="91"/>
    </row>
    <row r="9" spans="1:8" s="2" customFormat="1" ht="15" customHeight="1" x14ac:dyDescent="0.15">
      <c r="A9" s="121"/>
      <c r="B9" s="29" t="s">
        <v>18</v>
      </c>
      <c r="C9" s="30">
        <v>15</v>
      </c>
      <c r="D9" s="31">
        <v>13</v>
      </c>
      <c r="E9" s="13" t="s">
        <v>19</v>
      </c>
      <c r="F9" s="14"/>
      <c r="G9" s="15"/>
      <c r="H9" s="92"/>
    </row>
    <row r="10" spans="1:8" s="2" customFormat="1" ht="15" customHeight="1" x14ac:dyDescent="0.15">
      <c r="A10" s="121"/>
      <c r="B10" s="17" t="s">
        <v>20</v>
      </c>
      <c r="C10" s="18">
        <f>SUM(C11:C13)-15</f>
        <v>52</v>
      </c>
      <c r="D10" s="32">
        <f>SUM(D11:D13)-8</f>
        <v>52</v>
      </c>
      <c r="E10" s="20"/>
      <c r="F10" s="21"/>
      <c r="G10" s="22"/>
      <c r="H10" s="93" t="s">
        <v>21</v>
      </c>
    </row>
    <row r="11" spans="1:8" s="2" customFormat="1" ht="15" customHeight="1" x14ac:dyDescent="0.15">
      <c r="A11" s="121"/>
      <c r="B11" s="33" t="s">
        <v>22</v>
      </c>
      <c r="C11" s="24">
        <v>16</v>
      </c>
      <c r="D11" s="25">
        <v>16</v>
      </c>
      <c r="E11" s="26" t="s">
        <v>23</v>
      </c>
      <c r="F11" s="27"/>
      <c r="G11" s="28"/>
      <c r="H11" s="91"/>
    </row>
    <row r="12" spans="1:8" s="2" customFormat="1" ht="15" customHeight="1" x14ac:dyDescent="0.15">
      <c r="A12" s="121"/>
      <c r="B12" s="33" t="s">
        <v>24</v>
      </c>
      <c r="C12" s="24">
        <v>30</v>
      </c>
      <c r="D12" s="25">
        <v>28</v>
      </c>
      <c r="E12" s="26" t="s">
        <v>25</v>
      </c>
      <c r="F12" s="27"/>
      <c r="G12" s="28"/>
      <c r="H12" s="91"/>
    </row>
    <row r="13" spans="1:8" s="2" customFormat="1" ht="15" customHeight="1" x14ac:dyDescent="0.15">
      <c r="A13" s="121"/>
      <c r="B13" s="10" t="s">
        <v>26</v>
      </c>
      <c r="C13" s="30">
        <v>21</v>
      </c>
      <c r="D13" s="31">
        <v>16</v>
      </c>
      <c r="E13" s="13" t="s">
        <v>27</v>
      </c>
      <c r="F13" s="14"/>
      <c r="G13" s="15"/>
      <c r="H13" s="92"/>
    </row>
    <row r="14" spans="1:8" s="2" customFormat="1" ht="15" customHeight="1" x14ac:dyDescent="0.15">
      <c r="A14" s="121"/>
      <c r="B14" s="33" t="s">
        <v>28</v>
      </c>
      <c r="C14" s="34">
        <f>SUM(C15:C17)-11</f>
        <v>53</v>
      </c>
      <c r="D14" s="35">
        <f>SUM(D15:D17)-1</f>
        <v>51</v>
      </c>
      <c r="E14" s="26" t="s">
        <v>29</v>
      </c>
      <c r="F14" s="36" t="s">
        <v>29</v>
      </c>
      <c r="G14" s="28" t="s">
        <v>29</v>
      </c>
      <c r="H14" s="91" t="s">
        <v>30</v>
      </c>
    </row>
    <row r="15" spans="1:8" s="2" customFormat="1" ht="15" customHeight="1" x14ac:dyDescent="0.15">
      <c r="A15" s="121"/>
      <c r="B15" s="33" t="s">
        <v>31</v>
      </c>
      <c r="C15" s="24">
        <v>43</v>
      </c>
      <c r="D15" s="25">
        <v>37</v>
      </c>
      <c r="E15" s="26" t="s">
        <v>32</v>
      </c>
      <c r="F15" s="36">
        <v>9</v>
      </c>
      <c r="G15" s="28" t="s">
        <v>33</v>
      </c>
      <c r="H15" s="91"/>
    </row>
    <row r="16" spans="1:8" s="2" customFormat="1" ht="15" customHeight="1" x14ac:dyDescent="0.15">
      <c r="A16" s="121"/>
      <c r="B16" s="33" t="s">
        <v>34</v>
      </c>
      <c r="C16" s="24">
        <v>8</v>
      </c>
      <c r="D16" s="25">
        <v>6</v>
      </c>
      <c r="E16" s="26" t="s">
        <v>35</v>
      </c>
      <c r="F16" s="36">
        <v>1</v>
      </c>
      <c r="G16" s="28" t="s">
        <v>36</v>
      </c>
      <c r="H16" s="91"/>
    </row>
    <row r="17" spans="1:8" s="2" customFormat="1" ht="15" customHeight="1" x14ac:dyDescent="0.15">
      <c r="A17" s="121"/>
      <c r="B17" s="33" t="s">
        <v>37</v>
      </c>
      <c r="C17" s="24">
        <v>13</v>
      </c>
      <c r="D17" s="25">
        <v>9</v>
      </c>
      <c r="E17" s="26" t="s">
        <v>38</v>
      </c>
      <c r="F17" s="36"/>
      <c r="G17" s="28"/>
      <c r="H17" s="91"/>
    </row>
    <row r="18" spans="1:8" s="2" customFormat="1" ht="5.0999999999999996" customHeight="1" x14ac:dyDescent="0.15">
      <c r="A18" s="121"/>
      <c r="B18" s="37"/>
      <c r="C18" s="38"/>
      <c r="D18" s="39"/>
      <c r="E18" s="40"/>
      <c r="F18" s="41"/>
      <c r="G18" s="42"/>
      <c r="H18" s="43"/>
    </row>
    <row r="19" spans="1:8" s="2" customFormat="1" ht="18.95" customHeight="1" x14ac:dyDescent="0.15">
      <c r="A19" s="121"/>
      <c r="B19" s="44" t="s">
        <v>39</v>
      </c>
      <c r="C19" s="45">
        <f>+C6+C7+C10+C14-31</f>
        <v>130</v>
      </c>
      <c r="D19" s="46">
        <f>+D6+D7+D10+D14</f>
        <v>149</v>
      </c>
      <c r="E19" s="3"/>
      <c r="F19" s="47">
        <f>SUM(F6:F16)</f>
        <v>10</v>
      </c>
      <c r="G19" s="48"/>
      <c r="H19" s="49"/>
    </row>
    <row r="20" spans="1:8" s="2" customFormat="1" ht="5.0999999999999996" customHeight="1" x14ac:dyDescent="0.15">
      <c r="A20" s="121"/>
      <c r="B20" s="33"/>
      <c r="C20" s="50"/>
      <c r="D20" s="36"/>
      <c r="E20" s="26"/>
      <c r="F20" s="27"/>
      <c r="G20" s="28"/>
      <c r="H20" s="51"/>
    </row>
    <row r="21" spans="1:8" s="2" customFormat="1" ht="15" customHeight="1" x14ac:dyDescent="0.15">
      <c r="A21" s="121"/>
      <c r="B21" s="33" t="s">
        <v>40</v>
      </c>
      <c r="C21" s="34">
        <f>SUM(C22:C26)-25</f>
        <v>79</v>
      </c>
      <c r="D21" s="35">
        <f>SUM(D22:D26)-6</f>
        <v>84</v>
      </c>
      <c r="E21" s="26"/>
      <c r="F21" s="27"/>
      <c r="G21" s="28"/>
      <c r="H21" s="91" t="s">
        <v>41</v>
      </c>
    </row>
    <row r="22" spans="1:8" s="2" customFormat="1" ht="15" customHeight="1" x14ac:dyDescent="0.15">
      <c r="A22" s="121"/>
      <c r="B22" s="33" t="s">
        <v>42</v>
      </c>
      <c r="C22" s="24">
        <v>25</v>
      </c>
      <c r="D22" s="25">
        <v>22</v>
      </c>
      <c r="E22" s="26" t="s">
        <v>43</v>
      </c>
      <c r="F22" s="27">
        <v>9</v>
      </c>
      <c r="G22" s="28" t="s">
        <v>44</v>
      </c>
      <c r="H22" s="91"/>
    </row>
    <row r="23" spans="1:8" s="2" customFormat="1" ht="15" customHeight="1" x14ac:dyDescent="0.15">
      <c r="A23" s="121"/>
      <c r="B23" s="33" t="s">
        <v>45</v>
      </c>
      <c r="C23" s="24">
        <v>26</v>
      </c>
      <c r="D23" s="25">
        <v>22</v>
      </c>
      <c r="E23" s="26" t="s">
        <v>46</v>
      </c>
      <c r="F23" s="27"/>
      <c r="G23" s="28"/>
      <c r="H23" s="91"/>
    </row>
    <row r="24" spans="1:8" s="2" customFormat="1" ht="15" customHeight="1" x14ac:dyDescent="0.15">
      <c r="A24" s="121"/>
      <c r="B24" s="33" t="s">
        <v>47</v>
      </c>
      <c r="C24" s="24">
        <v>18</v>
      </c>
      <c r="D24" s="25">
        <v>18</v>
      </c>
      <c r="E24" s="26" t="s">
        <v>46</v>
      </c>
      <c r="F24" s="27"/>
      <c r="G24" s="28"/>
      <c r="H24" s="91"/>
    </row>
    <row r="25" spans="1:8" s="2" customFormat="1" ht="15" customHeight="1" x14ac:dyDescent="0.15">
      <c r="A25" s="121"/>
      <c r="B25" s="33" t="s">
        <v>48</v>
      </c>
      <c r="C25" s="24">
        <v>16</v>
      </c>
      <c r="D25" s="25">
        <v>13</v>
      </c>
      <c r="E25" s="26" t="s">
        <v>49</v>
      </c>
      <c r="F25" s="27"/>
      <c r="G25" s="28"/>
      <c r="H25" s="91"/>
    </row>
    <row r="26" spans="1:8" s="2" customFormat="1" ht="15" customHeight="1" x14ac:dyDescent="0.15">
      <c r="A26" s="121"/>
      <c r="B26" s="10" t="s">
        <v>50</v>
      </c>
      <c r="C26" s="30">
        <v>19</v>
      </c>
      <c r="D26" s="31">
        <v>15</v>
      </c>
      <c r="E26" s="13" t="s">
        <v>51</v>
      </c>
      <c r="F26" s="14"/>
      <c r="G26" s="15"/>
      <c r="H26" s="92"/>
    </row>
    <row r="27" spans="1:8" s="2" customFormat="1" ht="15" customHeight="1" x14ac:dyDescent="0.15">
      <c r="A27" s="121"/>
      <c r="B27" s="33" t="s">
        <v>52</v>
      </c>
      <c r="C27" s="34">
        <f>SUM(C28:C29)-8</f>
        <v>39</v>
      </c>
      <c r="D27" s="52">
        <f>SUM(D28:D29)</f>
        <v>37</v>
      </c>
      <c r="E27" s="26"/>
      <c r="F27" s="27"/>
      <c r="G27" s="28"/>
      <c r="H27" s="91" t="s">
        <v>53</v>
      </c>
    </row>
    <row r="28" spans="1:8" s="2" customFormat="1" ht="15" customHeight="1" x14ac:dyDescent="0.15">
      <c r="A28" s="121"/>
      <c r="B28" s="33" t="s">
        <v>54</v>
      </c>
      <c r="C28" s="24">
        <v>27</v>
      </c>
      <c r="D28" s="25">
        <v>23</v>
      </c>
      <c r="E28" s="26" t="s">
        <v>55</v>
      </c>
      <c r="F28" s="27">
        <v>10</v>
      </c>
      <c r="G28" s="28" t="s">
        <v>56</v>
      </c>
      <c r="H28" s="91"/>
    </row>
    <row r="29" spans="1:8" s="2" customFormat="1" ht="15" customHeight="1" x14ac:dyDescent="0.15">
      <c r="A29" s="121"/>
      <c r="B29" s="33" t="s">
        <v>57</v>
      </c>
      <c r="C29" s="24">
        <v>20</v>
      </c>
      <c r="D29" s="25">
        <v>14</v>
      </c>
      <c r="E29" s="26" t="s">
        <v>58</v>
      </c>
      <c r="F29" s="27"/>
      <c r="G29" s="28"/>
      <c r="H29" s="91"/>
    </row>
    <row r="30" spans="1:8" s="2" customFormat="1" ht="5.0999999999999996" customHeight="1" x14ac:dyDescent="0.15">
      <c r="A30" s="121"/>
      <c r="B30" s="37"/>
      <c r="C30" s="38"/>
      <c r="D30" s="53"/>
      <c r="E30" s="40"/>
      <c r="F30" s="41"/>
      <c r="G30" s="42"/>
      <c r="H30" s="43"/>
    </row>
    <row r="31" spans="1:8" s="2" customFormat="1" ht="18.95" customHeight="1" x14ac:dyDescent="0.15">
      <c r="A31" s="121"/>
      <c r="B31" s="44" t="s">
        <v>39</v>
      </c>
      <c r="C31" s="54">
        <f>+C21+C27-9</f>
        <v>109</v>
      </c>
      <c r="D31" s="54">
        <f>+D21+D27-3</f>
        <v>118</v>
      </c>
      <c r="E31" s="3"/>
      <c r="F31" s="47">
        <f>SUM(F21:F30)</f>
        <v>19</v>
      </c>
      <c r="G31" s="48"/>
      <c r="H31" s="49"/>
    </row>
    <row r="32" spans="1:8" s="2" customFormat="1" ht="18.95" customHeight="1" x14ac:dyDescent="0.15">
      <c r="A32" s="122"/>
      <c r="B32" s="55" t="s">
        <v>59</v>
      </c>
      <c r="C32" s="56">
        <f>+C19+C31-30</f>
        <v>209</v>
      </c>
      <c r="D32" s="56">
        <f>+D19+D31</f>
        <v>267</v>
      </c>
      <c r="E32" s="57"/>
      <c r="F32" s="56">
        <f>+F19+F31</f>
        <v>29</v>
      </c>
      <c r="G32" s="58"/>
      <c r="H32" s="59"/>
    </row>
    <row r="33" spans="1:8" s="2" customFormat="1" ht="5.0999999999999996" customHeight="1" x14ac:dyDescent="0.15">
      <c r="A33" s="88" t="s">
        <v>60</v>
      </c>
      <c r="B33" s="60"/>
      <c r="C33" s="5"/>
      <c r="D33" s="6"/>
      <c r="E33" s="1"/>
      <c r="F33" s="8"/>
      <c r="G33" s="9"/>
      <c r="H33" s="61"/>
    </row>
    <row r="34" spans="1:8" s="2" customFormat="1" ht="15" customHeight="1" x14ac:dyDescent="0.15">
      <c r="A34" s="89"/>
      <c r="B34" s="33" t="s">
        <v>61</v>
      </c>
      <c r="C34" s="34">
        <v>64</v>
      </c>
      <c r="D34" s="35">
        <v>87</v>
      </c>
      <c r="E34" s="26"/>
      <c r="F34" s="27"/>
      <c r="G34" s="28"/>
      <c r="H34" s="91" t="s">
        <v>62</v>
      </c>
    </row>
    <row r="35" spans="1:8" s="2" customFormat="1" ht="15" customHeight="1" x14ac:dyDescent="0.15">
      <c r="A35" s="89"/>
      <c r="B35" s="33" t="s">
        <v>63</v>
      </c>
      <c r="C35" s="62">
        <v>29</v>
      </c>
      <c r="D35" s="25">
        <v>31</v>
      </c>
      <c r="E35" s="26" t="s">
        <v>64</v>
      </c>
      <c r="F35" s="27">
        <v>19</v>
      </c>
      <c r="G35" s="28" t="s">
        <v>65</v>
      </c>
      <c r="H35" s="91"/>
    </row>
    <row r="36" spans="1:8" s="2" customFormat="1" ht="15" customHeight="1" x14ac:dyDescent="0.15">
      <c r="A36" s="89"/>
      <c r="B36" s="33" t="s">
        <v>66</v>
      </c>
      <c r="C36" s="62">
        <v>9</v>
      </c>
      <c r="D36" s="25">
        <v>6</v>
      </c>
      <c r="E36" s="26" t="s">
        <v>64</v>
      </c>
      <c r="F36" s="27">
        <v>4</v>
      </c>
      <c r="G36" s="28" t="s">
        <v>67</v>
      </c>
      <c r="H36" s="91"/>
    </row>
    <row r="37" spans="1:8" s="2" customFormat="1" ht="15" customHeight="1" x14ac:dyDescent="0.15">
      <c r="A37" s="89"/>
      <c r="B37" s="33" t="s">
        <v>68</v>
      </c>
      <c r="C37" s="62">
        <v>10</v>
      </c>
      <c r="D37" s="25">
        <v>9</v>
      </c>
      <c r="E37" s="26" t="s">
        <v>69</v>
      </c>
      <c r="F37" s="27" t="s">
        <v>70</v>
      </c>
      <c r="G37" s="28"/>
      <c r="H37" s="91"/>
    </row>
    <row r="38" spans="1:8" s="2" customFormat="1" ht="15" customHeight="1" x14ac:dyDescent="0.15">
      <c r="A38" s="89"/>
      <c r="B38" s="33" t="s">
        <v>71</v>
      </c>
      <c r="C38" s="62">
        <v>11</v>
      </c>
      <c r="D38" s="25">
        <v>14</v>
      </c>
      <c r="E38" s="26" t="s">
        <v>72</v>
      </c>
      <c r="F38" s="27"/>
      <c r="G38" s="28"/>
      <c r="H38" s="91"/>
    </row>
    <row r="39" spans="1:8" s="2" customFormat="1" ht="15" customHeight="1" x14ac:dyDescent="0.15">
      <c r="A39" s="89"/>
      <c r="B39" s="33" t="s">
        <v>73</v>
      </c>
      <c r="C39" s="62">
        <v>11</v>
      </c>
      <c r="D39" s="25">
        <v>9</v>
      </c>
      <c r="E39" s="26" t="s">
        <v>74</v>
      </c>
      <c r="F39" s="27">
        <v>2</v>
      </c>
      <c r="G39" s="28" t="s">
        <v>67</v>
      </c>
      <c r="H39" s="91"/>
    </row>
    <row r="40" spans="1:8" s="2" customFormat="1" ht="15" customHeight="1" x14ac:dyDescent="0.15">
      <c r="A40" s="89"/>
      <c r="B40" s="33" t="s">
        <v>75</v>
      </c>
      <c r="C40" s="62">
        <v>8</v>
      </c>
      <c r="D40" s="25">
        <v>7</v>
      </c>
      <c r="E40" s="26" t="s">
        <v>64</v>
      </c>
      <c r="F40" s="27">
        <v>3</v>
      </c>
      <c r="G40" s="28" t="s">
        <v>65</v>
      </c>
      <c r="H40" s="91"/>
    </row>
    <row r="41" spans="1:8" s="2" customFormat="1" ht="15" customHeight="1" x14ac:dyDescent="0.15">
      <c r="A41" s="89"/>
      <c r="B41" s="33" t="s">
        <v>76</v>
      </c>
      <c r="C41" s="62">
        <v>9</v>
      </c>
      <c r="D41" s="25">
        <v>9</v>
      </c>
      <c r="E41" s="26" t="s">
        <v>77</v>
      </c>
      <c r="F41" s="27">
        <v>4</v>
      </c>
      <c r="G41" s="28" t="s">
        <v>78</v>
      </c>
      <c r="H41" s="91"/>
    </row>
    <row r="42" spans="1:8" s="2" customFormat="1" ht="15" customHeight="1" x14ac:dyDescent="0.15">
      <c r="A42" s="89"/>
      <c r="B42" s="33" t="s">
        <v>79</v>
      </c>
      <c r="C42" s="62">
        <v>3</v>
      </c>
      <c r="D42" s="25">
        <v>3</v>
      </c>
      <c r="E42" s="26" t="s">
        <v>80</v>
      </c>
      <c r="F42" s="27"/>
      <c r="G42" s="28"/>
      <c r="H42" s="91"/>
    </row>
    <row r="43" spans="1:8" s="2" customFormat="1" ht="15" customHeight="1" x14ac:dyDescent="0.15">
      <c r="A43" s="89"/>
      <c r="B43" s="10" t="s">
        <v>81</v>
      </c>
      <c r="C43" s="63">
        <v>7</v>
      </c>
      <c r="D43" s="31">
        <v>9</v>
      </c>
      <c r="E43" s="13" t="s">
        <v>82</v>
      </c>
      <c r="F43" s="14">
        <v>6</v>
      </c>
      <c r="G43" s="15" t="s">
        <v>67</v>
      </c>
      <c r="H43" s="92"/>
    </row>
    <row r="44" spans="1:8" s="2" customFormat="1" ht="15" customHeight="1" x14ac:dyDescent="0.15">
      <c r="A44" s="89"/>
      <c r="B44" s="33" t="s">
        <v>83</v>
      </c>
      <c r="C44" s="64">
        <f>SUM(C45:C47)-12</f>
        <v>46</v>
      </c>
      <c r="D44" s="65">
        <f>SUM(D45:D47)</f>
        <v>55</v>
      </c>
      <c r="E44" s="26"/>
      <c r="F44" s="27"/>
      <c r="G44" s="28"/>
      <c r="H44" s="91" t="s">
        <v>84</v>
      </c>
    </row>
    <row r="45" spans="1:8" s="2" customFormat="1" ht="15" customHeight="1" x14ac:dyDescent="0.15">
      <c r="A45" s="89"/>
      <c r="B45" s="33" t="s">
        <v>85</v>
      </c>
      <c r="C45" s="62">
        <v>15</v>
      </c>
      <c r="D45" s="25">
        <v>17</v>
      </c>
      <c r="E45" s="26" t="s">
        <v>86</v>
      </c>
      <c r="F45" s="27">
        <v>4</v>
      </c>
      <c r="G45" s="28" t="s">
        <v>87</v>
      </c>
      <c r="H45" s="91"/>
    </row>
    <row r="46" spans="1:8" s="2" customFormat="1" ht="15" customHeight="1" x14ac:dyDescent="0.15">
      <c r="A46" s="89"/>
      <c r="B46" s="33" t="s">
        <v>88</v>
      </c>
      <c r="C46" s="62">
        <v>27</v>
      </c>
      <c r="D46" s="25">
        <v>22</v>
      </c>
      <c r="E46" s="26" t="s">
        <v>89</v>
      </c>
      <c r="F46" s="27"/>
      <c r="G46" s="28"/>
      <c r="H46" s="91"/>
    </row>
    <row r="47" spans="1:8" s="2" customFormat="1" ht="15" customHeight="1" x14ac:dyDescent="0.15">
      <c r="A47" s="89"/>
      <c r="B47" s="33" t="s">
        <v>90</v>
      </c>
      <c r="C47" s="62">
        <v>16</v>
      </c>
      <c r="D47" s="25">
        <v>16</v>
      </c>
      <c r="E47" s="26" t="s">
        <v>91</v>
      </c>
      <c r="F47" s="27"/>
      <c r="G47" s="28"/>
      <c r="H47" s="91"/>
    </row>
    <row r="48" spans="1:8" s="2" customFormat="1" ht="5.0999999999999996" customHeight="1" x14ac:dyDescent="0.15">
      <c r="A48" s="89"/>
      <c r="B48" s="37"/>
      <c r="C48" s="38"/>
      <c r="D48" s="53"/>
      <c r="E48" s="40"/>
      <c r="F48" s="41"/>
      <c r="G48" s="42"/>
      <c r="H48" s="43"/>
    </row>
    <row r="49" spans="1:8" s="2" customFormat="1" ht="18.95" customHeight="1" x14ac:dyDescent="0.15">
      <c r="A49" s="105"/>
      <c r="B49" s="44" t="s">
        <v>39</v>
      </c>
      <c r="C49" s="54">
        <f>+C34+C44-11+4</f>
        <v>103</v>
      </c>
      <c r="D49" s="54">
        <f>+D34+D44-4+2</f>
        <v>140</v>
      </c>
      <c r="E49" s="66"/>
      <c r="F49" s="54">
        <f>SUM(F34:F47)</f>
        <v>42</v>
      </c>
      <c r="G49" s="48"/>
      <c r="H49" s="49"/>
    </row>
    <row r="50" spans="1:8" s="2" customFormat="1" ht="15" customHeight="1" x14ac:dyDescent="0.15">
      <c r="A50" s="67" t="s">
        <v>92</v>
      </c>
      <c r="B50" s="67"/>
      <c r="C50" s="68"/>
      <c r="D50" s="68"/>
      <c r="E50" s="67"/>
      <c r="F50" s="68"/>
      <c r="G50" s="69"/>
      <c r="H50" s="67"/>
    </row>
    <row r="51" spans="1:8" s="2" customFormat="1" ht="30" customHeight="1" x14ac:dyDescent="0.15">
      <c r="A51" s="106" t="s">
        <v>93</v>
      </c>
      <c r="B51" s="106"/>
      <c r="C51" s="106"/>
      <c r="D51" s="106"/>
      <c r="E51" s="106"/>
      <c r="F51" s="106"/>
      <c r="G51" s="106"/>
      <c r="H51" s="106"/>
    </row>
    <row r="52" spans="1:8" s="2" customFormat="1" ht="15" customHeight="1" x14ac:dyDescent="0.15">
      <c r="A52" s="70" t="s">
        <v>94</v>
      </c>
      <c r="B52" s="70"/>
      <c r="C52" s="70"/>
      <c r="D52" s="70"/>
      <c r="E52" s="70"/>
      <c r="F52" s="70"/>
      <c r="G52" s="70"/>
      <c r="H52" s="70"/>
    </row>
    <row r="53" spans="1:8" s="2" customFormat="1" ht="15" customHeight="1" x14ac:dyDescent="0.15">
      <c r="A53" s="107" t="s">
        <v>95</v>
      </c>
      <c r="B53" s="108"/>
      <c r="C53" s="108"/>
      <c r="D53" s="108"/>
      <c r="E53" s="108"/>
      <c r="F53" s="108"/>
      <c r="G53" s="108"/>
      <c r="H53" s="108"/>
    </row>
    <row r="54" spans="1:8" s="2" customFormat="1" ht="15" customHeight="1" x14ac:dyDescent="0.15">
      <c r="A54" s="108"/>
      <c r="B54" s="108"/>
      <c r="C54" s="108"/>
      <c r="D54" s="108"/>
      <c r="E54" s="108"/>
      <c r="F54" s="108"/>
      <c r="G54" s="108"/>
      <c r="H54" s="108"/>
    </row>
    <row r="55" spans="1:8" s="2" customFormat="1" ht="15" customHeight="1" x14ac:dyDescent="0.15">
      <c r="A55" s="71"/>
      <c r="B55" s="71"/>
      <c r="C55" s="71"/>
      <c r="D55" s="71"/>
      <c r="E55" s="71"/>
      <c r="F55" s="71"/>
      <c r="G55" s="71"/>
      <c r="H55" s="71"/>
    </row>
    <row r="56" spans="1:8" s="2" customFormat="1" ht="15" customHeight="1" x14ac:dyDescent="0.15">
      <c r="A56" s="109" t="s">
        <v>0</v>
      </c>
      <c r="B56" s="101" t="s">
        <v>1</v>
      </c>
      <c r="C56" s="61" t="s">
        <v>2</v>
      </c>
      <c r="D56" s="112" t="s">
        <v>3</v>
      </c>
      <c r="E56" s="113"/>
      <c r="F56" s="116" t="s">
        <v>96</v>
      </c>
      <c r="G56" s="117"/>
      <c r="H56" s="120" t="s">
        <v>5</v>
      </c>
    </row>
    <row r="57" spans="1:8" s="2" customFormat="1" ht="6.75" customHeight="1" x14ac:dyDescent="0.15">
      <c r="A57" s="110"/>
      <c r="B57" s="91"/>
      <c r="C57" s="98" t="s">
        <v>6</v>
      </c>
      <c r="D57" s="114"/>
      <c r="E57" s="115"/>
      <c r="F57" s="118"/>
      <c r="G57" s="119"/>
      <c r="H57" s="120"/>
    </row>
    <row r="58" spans="1:8" s="2" customFormat="1" ht="6.75" customHeight="1" x14ac:dyDescent="0.15">
      <c r="A58" s="110"/>
      <c r="B58" s="91"/>
      <c r="C58" s="98"/>
      <c r="D58" s="91" t="s">
        <v>7</v>
      </c>
      <c r="E58" s="98" t="s">
        <v>8</v>
      </c>
      <c r="F58" s="101" t="s">
        <v>7</v>
      </c>
      <c r="G58" s="102" t="s">
        <v>9</v>
      </c>
      <c r="H58" s="104" t="s">
        <v>9</v>
      </c>
    </row>
    <row r="59" spans="1:8" s="2" customFormat="1" ht="15" customHeight="1" x14ac:dyDescent="0.15">
      <c r="A59" s="111"/>
      <c r="B59" s="99"/>
      <c r="C59" s="3" t="s">
        <v>7</v>
      </c>
      <c r="D59" s="99"/>
      <c r="E59" s="100"/>
      <c r="F59" s="99"/>
      <c r="G59" s="103"/>
      <c r="H59" s="104"/>
    </row>
    <row r="60" spans="1:8" s="2" customFormat="1" ht="5.0999999999999996" customHeight="1" x14ac:dyDescent="0.15">
      <c r="A60" s="88" t="s">
        <v>60</v>
      </c>
      <c r="B60" s="4"/>
      <c r="C60" s="50"/>
      <c r="D60" s="36"/>
      <c r="E60" s="26"/>
      <c r="F60" s="36"/>
      <c r="G60" s="28"/>
      <c r="H60" s="72"/>
    </row>
    <row r="61" spans="1:8" s="2" customFormat="1" ht="15" customHeight="1" x14ac:dyDescent="0.15">
      <c r="A61" s="89"/>
      <c r="B61" s="33" t="s">
        <v>97</v>
      </c>
      <c r="C61" s="34">
        <f>SUM(C62:C67)-24</f>
        <v>62</v>
      </c>
      <c r="D61" s="35">
        <f>SUM(D62:D67)</f>
        <v>67</v>
      </c>
      <c r="E61" s="26" t="s">
        <v>98</v>
      </c>
      <c r="F61" s="27"/>
      <c r="G61" s="28"/>
      <c r="H61" s="91" t="s">
        <v>99</v>
      </c>
    </row>
    <row r="62" spans="1:8" s="2" customFormat="1" ht="15" customHeight="1" x14ac:dyDescent="0.15">
      <c r="A62" s="89"/>
      <c r="B62" s="33" t="s">
        <v>100</v>
      </c>
      <c r="C62" s="24">
        <v>19</v>
      </c>
      <c r="D62" s="25">
        <v>14</v>
      </c>
      <c r="E62" s="26" t="s">
        <v>101</v>
      </c>
      <c r="F62" s="27"/>
      <c r="G62" s="28"/>
      <c r="H62" s="91"/>
    </row>
    <row r="63" spans="1:8" s="2" customFormat="1" ht="15" customHeight="1" x14ac:dyDescent="0.15">
      <c r="A63" s="89"/>
      <c r="B63" s="33" t="s">
        <v>102</v>
      </c>
      <c r="C63" s="24">
        <v>7</v>
      </c>
      <c r="D63" s="25">
        <v>6</v>
      </c>
      <c r="E63" s="26" t="s">
        <v>103</v>
      </c>
      <c r="F63" s="27"/>
      <c r="G63" s="28"/>
      <c r="H63" s="91"/>
    </row>
    <row r="64" spans="1:8" s="2" customFormat="1" ht="15" customHeight="1" x14ac:dyDescent="0.15">
      <c r="A64" s="89"/>
      <c r="B64" s="33" t="s">
        <v>104</v>
      </c>
      <c r="C64" s="24">
        <v>14</v>
      </c>
      <c r="D64" s="25">
        <v>9</v>
      </c>
      <c r="E64" s="26" t="s">
        <v>103</v>
      </c>
      <c r="F64" s="27"/>
      <c r="G64" s="28"/>
      <c r="H64" s="91"/>
    </row>
    <row r="65" spans="1:8" s="2" customFormat="1" ht="15" customHeight="1" x14ac:dyDescent="0.15">
      <c r="A65" s="89"/>
      <c r="B65" s="33" t="s">
        <v>105</v>
      </c>
      <c r="C65" s="24">
        <v>13</v>
      </c>
      <c r="D65" s="25">
        <v>10</v>
      </c>
      <c r="E65" s="26" t="s">
        <v>106</v>
      </c>
      <c r="F65" s="27"/>
      <c r="G65" s="28"/>
      <c r="H65" s="91"/>
    </row>
    <row r="66" spans="1:8" s="2" customFormat="1" ht="15" customHeight="1" x14ac:dyDescent="0.15">
      <c r="A66" s="89"/>
      <c r="B66" s="33" t="s">
        <v>107</v>
      </c>
      <c r="C66" s="24">
        <v>16</v>
      </c>
      <c r="D66" s="25">
        <v>15</v>
      </c>
      <c r="E66" s="26" t="s">
        <v>108</v>
      </c>
      <c r="F66" s="27"/>
      <c r="G66" s="28"/>
      <c r="H66" s="91"/>
    </row>
    <row r="67" spans="1:8" s="2" customFormat="1" ht="15" customHeight="1" x14ac:dyDescent="0.15">
      <c r="A67" s="89"/>
      <c r="B67" s="10" t="s">
        <v>109</v>
      </c>
      <c r="C67" s="30">
        <v>17</v>
      </c>
      <c r="D67" s="31">
        <v>13</v>
      </c>
      <c r="E67" s="13" t="s">
        <v>110</v>
      </c>
      <c r="F67" s="12"/>
      <c r="G67" s="15"/>
      <c r="H67" s="92"/>
    </row>
    <row r="68" spans="1:8" s="2" customFormat="1" ht="15" customHeight="1" x14ac:dyDescent="0.15">
      <c r="A68" s="89"/>
      <c r="B68" s="17" t="s">
        <v>111</v>
      </c>
      <c r="C68" s="18">
        <f>SUM(C69:C70)-7</f>
        <v>43</v>
      </c>
      <c r="D68" s="19">
        <f>SUM(D69:D70)</f>
        <v>41</v>
      </c>
      <c r="E68" s="20" t="s">
        <v>98</v>
      </c>
      <c r="F68" s="21"/>
      <c r="G68" s="22"/>
      <c r="H68" s="93" t="s">
        <v>84</v>
      </c>
    </row>
    <row r="69" spans="1:8" s="2" customFormat="1" ht="15" customHeight="1" x14ac:dyDescent="0.15">
      <c r="A69" s="89"/>
      <c r="B69" s="33" t="s">
        <v>112</v>
      </c>
      <c r="C69" s="24">
        <v>26</v>
      </c>
      <c r="D69" s="25">
        <v>19</v>
      </c>
      <c r="E69" s="26" t="s">
        <v>113</v>
      </c>
      <c r="F69" s="27"/>
      <c r="G69" s="28"/>
      <c r="H69" s="91"/>
    </row>
    <row r="70" spans="1:8" s="2" customFormat="1" ht="15" customHeight="1" x14ac:dyDescent="0.15">
      <c r="A70" s="89"/>
      <c r="B70" s="10" t="s">
        <v>114</v>
      </c>
      <c r="C70" s="30">
        <v>24</v>
      </c>
      <c r="D70" s="31">
        <v>22</v>
      </c>
      <c r="E70" s="13" t="s">
        <v>115</v>
      </c>
      <c r="F70" s="14"/>
      <c r="G70" s="15"/>
      <c r="H70" s="92"/>
    </row>
    <row r="71" spans="1:8" s="2" customFormat="1" ht="15" customHeight="1" x14ac:dyDescent="0.15">
      <c r="A71" s="96"/>
      <c r="B71" s="33" t="s">
        <v>116</v>
      </c>
      <c r="C71" s="34">
        <f>SUM(C72:C73)-6</f>
        <v>31</v>
      </c>
      <c r="D71" s="35">
        <f>SUM(D72:D73)-8</f>
        <v>28</v>
      </c>
      <c r="E71" s="26"/>
      <c r="F71" s="36"/>
      <c r="G71" s="28"/>
      <c r="H71" s="91" t="s">
        <v>117</v>
      </c>
    </row>
    <row r="72" spans="1:8" s="2" customFormat="1" ht="15" customHeight="1" x14ac:dyDescent="0.15">
      <c r="A72" s="96"/>
      <c r="B72" s="33" t="s">
        <v>118</v>
      </c>
      <c r="C72" s="24">
        <v>19</v>
      </c>
      <c r="D72" s="25">
        <v>20</v>
      </c>
      <c r="E72" s="26" t="s">
        <v>119</v>
      </c>
      <c r="F72" s="36"/>
      <c r="G72" s="28"/>
      <c r="H72" s="91"/>
    </row>
    <row r="73" spans="1:8" s="2" customFormat="1" ht="15" customHeight="1" x14ac:dyDescent="0.15">
      <c r="A73" s="96"/>
      <c r="B73" s="33" t="s">
        <v>120</v>
      </c>
      <c r="C73" s="24">
        <v>18</v>
      </c>
      <c r="D73" s="25">
        <v>16</v>
      </c>
      <c r="E73" s="73" t="s">
        <v>121</v>
      </c>
      <c r="F73" s="36"/>
      <c r="G73" s="28"/>
      <c r="H73" s="91"/>
    </row>
    <row r="74" spans="1:8" s="2" customFormat="1" ht="5.0999999999999996" customHeight="1" x14ac:dyDescent="0.15">
      <c r="A74" s="96"/>
      <c r="B74" s="37"/>
      <c r="C74" s="38"/>
      <c r="D74" s="53"/>
      <c r="E74" s="40"/>
      <c r="F74" s="53"/>
      <c r="G74" s="42"/>
      <c r="H74" s="43"/>
    </row>
    <row r="75" spans="1:8" s="2" customFormat="1" ht="18.95" customHeight="1" x14ac:dyDescent="0.15">
      <c r="A75" s="96"/>
      <c r="B75" s="44" t="s">
        <v>39</v>
      </c>
      <c r="C75" s="54">
        <f>+C61+C68+C71-20</f>
        <v>116</v>
      </c>
      <c r="D75" s="54">
        <f>+D61+D68+D71-4</f>
        <v>132</v>
      </c>
      <c r="E75" s="3"/>
      <c r="F75" s="54">
        <f>SUM(F50:F68)+SUM(F71:F73)</f>
        <v>0</v>
      </c>
      <c r="G75" s="48"/>
      <c r="H75" s="49"/>
    </row>
    <row r="76" spans="1:8" s="2" customFormat="1" ht="5.0999999999999996" customHeight="1" x14ac:dyDescent="0.15">
      <c r="A76" s="96"/>
      <c r="B76" s="33"/>
      <c r="C76" s="50"/>
      <c r="D76" s="36"/>
      <c r="E76" s="26"/>
      <c r="F76" s="36"/>
      <c r="G76" s="28"/>
      <c r="H76" s="51"/>
    </row>
    <row r="77" spans="1:8" s="2" customFormat="1" ht="15" customHeight="1" x14ac:dyDescent="0.15">
      <c r="A77" s="96"/>
      <c r="B77" s="33" t="s">
        <v>122</v>
      </c>
      <c r="C77" s="34">
        <f>SUM(C78:C84)-26-7</f>
        <v>67</v>
      </c>
      <c r="D77" s="35">
        <f>SUM(D78:D84)-10-5</f>
        <v>78</v>
      </c>
      <c r="E77" s="26" t="s">
        <v>123</v>
      </c>
      <c r="F77" s="36" t="s">
        <v>123</v>
      </c>
      <c r="G77" s="28" t="s">
        <v>123</v>
      </c>
      <c r="H77" s="91" t="s">
        <v>124</v>
      </c>
    </row>
    <row r="78" spans="1:8" s="2" customFormat="1" ht="15" customHeight="1" x14ac:dyDescent="0.15">
      <c r="A78" s="96"/>
      <c r="B78" s="33" t="s">
        <v>125</v>
      </c>
      <c r="C78" s="24">
        <v>25</v>
      </c>
      <c r="D78" s="25">
        <v>25</v>
      </c>
      <c r="E78" s="26" t="s">
        <v>126</v>
      </c>
      <c r="F78" s="36">
        <v>13</v>
      </c>
      <c r="G78" s="28" t="s">
        <v>127</v>
      </c>
      <c r="H78" s="91"/>
    </row>
    <row r="79" spans="1:8" s="2" customFormat="1" ht="15" customHeight="1" x14ac:dyDescent="0.15">
      <c r="A79" s="96"/>
      <c r="B79" s="33" t="s">
        <v>128</v>
      </c>
      <c r="C79" s="24">
        <v>19</v>
      </c>
      <c r="D79" s="25">
        <v>17</v>
      </c>
      <c r="E79" s="26" t="s">
        <v>129</v>
      </c>
      <c r="F79" s="36">
        <v>7</v>
      </c>
      <c r="G79" s="28" t="s">
        <v>130</v>
      </c>
      <c r="H79" s="91"/>
    </row>
    <row r="80" spans="1:8" s="2" customFormat="1" ht="15" customHeight="1" x14ac:dyDescent="0.15">
      <c r="A80" s="96"/>
      <c r="B80" s="33" t="s">
        <v>131</v>
      </c>
      <c r="C80" s="24">
        <v>17</v>
      </c>
      <c r="D80" s="25">
        <v>14</v>
      </c>
      <c r="E80" s="26" t="s">
        <v>132</v>
      </c>
      <c r="F80" s="36"/>
      <c r="G80" s="28"/>
      <c r="H80" s="91"/>
    </row>
    <row r="81" spans="1:8" s="2" customFormat="1" ht="15" customHeight="1" x14ac:dyDescent="0.15">
      <c r="A81" s="96"/>
      <c r="B81" s="33" t="s">
        <v>133</v>
      </c>
      <c r="C81" s="24">
        <v>13</v>
      </c>
      <c r="D81" s="25">
        <v>12</v>
      </c>
      <c r="E81" s="26" t="s">
        <v>134</v>
      </c>
      <c r="F81" s="36">
        <v>7</v>
      </c>
      <c r="G81" s="28" t="s">
        <v>135</v>
      </c>
      <c r="H81" s="91"/>
    </row>
    <row r="82" spans="1:8" s="2" customFormat="1" ht="15" customHeight="1" x14ac:dyDescent="0.15">
      <c r="A82" s="96"/>
      <c r="B82" s="33" t="s">
        <v>136</v>
      </c>
      <c r="C82" s="24">
        <v>6</v>
      </c>
      <c r="D82" s="25">
        <v>5</v>
      </c>
      <c r="E82" s="26" t="s">
        <v>137</v>
      </c>
      <c r="F82" s="36">
        <v>4</v>
      </c>
      <c r="G82" s="28" t="s">
        <v>127</v>
      </c>
      <c r="H82" s="91"/>
    </row>
    <row r="83" spans="1:8" s="2" customFormat="1" ht="15" customHeight="1" x14ac:dyDescent="0.15">
      <c r="A83" s="96"/>
      <c r="B83" s="33" t="s">
        <v>138</v>
      </c>
      <c r="C83" s="24">
        <v>8</v>
      </c>
      <c r="D83" s="25">
        <v>9</v>
      </c>
      <c r="E83" s="26" t="s">
        <v>139</v>
      </c>
      <c r="F83" s="36">
        <v>4</v>
      </c>
      <c r="G83" s="28" t="s">
        <v>140</v>
      </c>
      <c r="H83" s="91"/>
    </row>
    <row r="84" spans="1:8" s="2" customFormat="1" ht="15" customHeight="1" x14ac:dyDescent="0.15">
      <c r="A84" s="96"/>
      <c r="B84" s="33" t="s">
        <v>141</v>
      </c>
      <c r="C84" s="24">
        <v>12</v>
      </c>
      <c r="D84" s="25">
        <v>11</v>
      </c>
      <c r="E84" s="26" t="s">
        <v>142</v>
      </c>
      <c r="F84" s="36">
        <v>7</v>
      </c>
      <c r="G84" s="28" t="s">
        <v>140</v>
      </c>
      <c r="H84" s="91"/>
    </row>
    <row r="85" spans="1:8" s="2" customFormat="1" ht="5.0999999999999996" customHeight="1" x14ac:dyDescent="0.15">
      <c r="A85" s="96"/>
      <c r="B85" s="37"/>
      <c r="C85" s="38"/>
      <c r="D85" s="53"/>
      <c r="E85" s="40"/>
      <c r="F85" s="53"/>
      <c r="G85" s="42"/>
      <c r="H85" s="43"/>
    </row>
    <row r="86" spans="1:8" s="2" customFormat="1" ht="18.95" customHeight="1" x14ac:dyDescent="0.15">
      <c r="A86" s="96"/>
      <c r="B86" s="44" t="s">
        <v>39</v>
      </c>
      <c r="C86" s="45">
        <f>+C77</f>
        <v>67</v>
      </c>
      <c r="D86" s="46">
        <f>+D77</f>
        <v>78</v>
      </c>
      <c r="E86" s="3"/>
      <c r="F86" s="54">
        <f>SUM(F77:F84)</f>
        <v>42</v>
      </c>
      <c r="G86" s="48"/>
      <c r="H86" s="49"/>
    </row>
    <row r="87" spans="1:8" s="2" customFormat="1" ht="18.95" customHeight="1" x14ac:dyDescent="0.15">
      <c r="A87" s="97"/>
      <c r="B87" s="55" t="s">
        <v>59</v>
      </c>
      <c r="C87" s="54">
        <f>C49+C75+C86-34</f>
        <v>252</v>
      </c>
      <c r="D87" s="54">
        <f>D49+D75+D86-1</f>
        <v>349</v>
      </c>
      <c r="E87" s="3"/>
      <c r="F87" s="54">
        <f>SUM(F86+F75+F49)</f>
        <v>84</v>
      </c>
      <c r="G87" s="48"/>
      <c r="H87" s="49"/>
    </row>
    <row r="88" spans="1:8" s="2" customFormat="1" ht="5.0999999999999996" customHeight="1" x14ac:dyDescent="0.15">
      <c r="A88" s="88" t="s">
        <v>143</v>
      </c>
      <c r="B88" s="33"/>
      <c r="C88" s="50"/>
      <c r="D88" s="36"/>
      <c r="E88" s="26"/>
      <c r="F88" s="36"/>
      <c r="G88" s="28"/>
      <c r="H88" s="51"/>
    </row>
    <row r="89" spans="1:8" s="2" customFormat="1" ht="15" customHeight="1" x14ac:dyDescent="0.15">
      <c r="A89" s="89"/>
      <c r="B89" s="33" t="s">
        <v>144</v>
      </c>
      <c r="C89" s="34">
        <f>SUM(C90:C93)-18</f>
        <v>30</v>
      </c>
      <c r="D89" s="35">
        <f>SUM(D90:D93)-15</f>
        <v>25</v>
      </c>
      <c r="E89" s="26"/>
      <c r="F89" s="36"/>
      <c r="G89" s="28"/>
      <c r="H89" s="91" t="s">
        <v>145</v>
      </c>
    </row>
    <row r="90" spans="1:8" s="2" customFormat="1" ht="15" customHeight="1" x14ac:dyDescent="0.15">
      <c r="A90" s="89"/>
      <c r="B90" s="33" t="s">
        <v>146</v>
      </c>
      <c r="C90" s="24">
        <v>23</v>
      </c>
      <c r="D90" s="74">
        <v>17</v>
      </c>
      <c r="E90" s="26" t="s">
        <v>147</v>
      </c>
      <c r="F90" s="36"/>
      <c r="G90" s="28"/>
      <c r="H90" s="91"/>
    </row>
    <row r="91" spans="1:8" s="2" customFormat="1" ht="15" customHeight="1" x14ac:dyDescent="0.15">
      <c r="A91" s="89"/>
      <c r="B91" s="33" t="s">
        <v>148</v>
      </c>
      <c r="C91" s="24">
        <v>5</v>
      </c>
      <c r="D91" s="74">
        <v>5</v>
      </c>
      <c r="E91" s="26" t="s">
        <v>147</v>
      </c>
      <c r="F91" s="36"/>
      <c r="G91" s="28"/>
      <c r="H91" s="91"/>
    </row>
    <row r="92" spans="1:8" s="2" customFormat="1" ht="15" customHeight="1" x14ac:dyDescent="0.15">
      <c r="A92" s="89"/>
      <c r="B92" s="33" t="s">
        <v>149</v>
      </c>
      <c r="C92" s="24">
        <v>10</v>
      </c>
      <c r="D92" s="74">
        <v>9</v>
      </c>
      <c r="E92" s="26" t="s">
        <v>147</v>
      </c>
      <c r="F92" s="36"/>
      <c r="G92" s="28"/>
      <c r="H92" s="91"/>
    </row>
    <row r="93" spans="1:8" s="2" customFormat="1" ht="15" customHeight="1" x14ac:dyDescent="0.15">
      <c r="A93" s="89"/>
      <c r="B93" s="10" t="s">
        <v>150</v>
      </c>
      <c r="C93" s="30">
        <v>10</v>
      </c>
      <c r="D93" s="75">
        <v>9</v>
      </c>
      <c r="E93" s="13" t="s">
        <v>147</v>
      </c>
      <c r="F93" s="12"/>
      <c r="G93" s="15"/>
      <c r="H93" s="92"/>
    </row>
    <row r="94" spans="1:8" s="2" customFormat="1" ht="15" customHeight="1" x14ac:dyDescent="0.15">
      <c r="A94" s="89"/>
      <c r="B94" s="33" t="s">
        <v>151</v>
      </c>
      <c r="C94" s="50">
        <v>7</v>
      </c>
      <c r="D94" s="76">
        <v>6</v>
      </c>
      <c r="E94" s="26" t="s">
        <v>152</v>
      </c>
      <c r="F94" s="36"/>
      <c r="G94" s="28"/>
      <c r="H94" s="51" t="s">
        <v>153</v>
      </c>
    </row>
    <row r="95" spans="1:8" s="2" customFormat="1" ht="15" customHeight="1" x14ac:dyDescent="0.15">
      <c r="A95" s="89"/>
      <c r="B95" s="77" t="s">
        <v>154</v>
      </c>
      <c r="C95" s="78">
        <v>13</v>
      </c>
      <c r="D95" s="79">
        <v>8</v>
      </c>
      <c r="E95" s="80" t="s">
        <v>155</v>
      </c>
      <c r="F95" s="81"/>
      <c r="G95" s="82"/>
      <c r="H95" s="83" t="s">
        <v>156</v>
      </c>
    </row>
    <row r="96" spans="1:8" s="2" customFormat="1" ht="15" customHeight="1" x14ac:dyDescent="0.15">
      <c r="A96" s="89"/>
      <c r="B96" s="33" t="s">
        <v>157</v>
      </c>
      <c r="C96" s="50">
        <v>7</v>
      </c>
      <c r="D96" s="76">
        <v>3</v>
      </c>
      <c r="E96" s="26" t="s">
        <v>158</v>
      </c>
      <c r="F96" s="36"/>
      <c r="G96" s="28"/>
      <c r="H96" s="51" t="s">
        <v>159</v>
      </c>
    </row>
    <row r="97" spans="1:8" s="2" customFormat="1" ht="5.0999999999999996" customHeight="1" x14ac:dyDescent="0.15">
      <c r="A97" s="89"/>
      <c r="B97" s="33"/>
      <c r="C97" s="50"/>
      <c r="D97" s="36"/>
      <c r="E97" s="26"/>
      <c r="F97" s="36"/>
      <c r="G97" s="28"/>
      <c r="H97" s="51"/>
    </row>
    <row r="98" spans="1:8" s="2" customFormat="1" ht="18.95" customHeight="1" x14ac:dyDescent="0.15">
      <c r="A98" s="90"/>
      <c r="B98" s="55" t="s">
        <v>59</v>
      </c>
      <c r="C98" s="56">
        <f>+C89+C94+C95+C96-2</f>
        <v>55</v>
      </c>
      <c r="D98" s="56">
        <f>+D89+D94+D95+D96</f>
        <v>42</v>
      </c>
      <c r="E98" s="57"/>
      <c r="F98" s="56">
        <f>SUM(F90:F97)</f>
        <v>0</v>
      </c>
      <c r="G98" s="58"/>
      <c r="H98" s="59"/>
    </row>
    <row r="99" spans="1:8" s="2" customFormat="1" ht="5.0999999999999996" customHeight="1" x14ac:dyDescent="0.15">
      <c r="A99" s="88" t="s">
        <v>160</v>
      </c>
      <c r="B99" s="33"/>
      <c r="C99" s="50"/>
      <c r="D99" s="36"/>
      <c r="E99" s="26"/>
      <c r="F99" s="36"/>
      <c r="G99" s="28"/>
      <c r="H99" s="51"/>
    </row>
    <row r="100" spans="1:8" s="2" customFormat="1" ht="15" customHeight="1" x14ac:dyDescent="0.15">
      <c r="A100" s="89"/>
      <c r="B100" s="33" t="s">
        <v>161</v>
      </c>
      <c r="C100" s="34">
        <f>SUM(C101:C103)-19</f>
        <v>81</v>
      </c>
      <c r="D100" s="35">
        <f>SUM(D101:D103)</f>
        <v>84</v>
      </c>
      <c r="E100" s="26" t="s">
        <v>162</v>
      </c>
      <c r="F100" s="36" t="s">
        <v>162</v>
      </c>
      <c r="G100" s="28" t="s">
        <v>162</v>
      </c>
      <c r="H100" s="91" t="s">
        <v>163</v>
      </c>
    </row>
    <row r="101" spans="1:8" s="2" customFormat="1" ht="15" customHeight="1" x14ac:dyDescent="0.15">
      <c r="A101" s="89"/>
      <c r="B101" s="33" t="s">
        <v>164</v>
      </c>
      <c r="C101" s="24">
        <v>39</v>
      </c>
      <c r="D101" s="25">
        <v>36</v>
      </c>
      <c r="E101" s="26" t="s">
        <v>165</v>
      </c>
      <c r="F101" s="36">
        <v>15</v>
      </c>
      <c r="G101" s="28" t="s">
        <v>166</v>
      </c>
      <c r="H101" s="91"/>
    </row>
    <row r="102" spans="1:8" s="2" customFormat="1" ht="15" customHeight="1" x14ac:dyDescent="0.15">
      <c r="A102" s="89"/>
      <c r="B102" s="33" t="s">
        <v>167</v>
      </c>
      <c r="C102" s="24">
        <v>20</v>
      </c>
      <c r="D102" s="25">
        <v>14</v>
      </c>
      <c r="E102" s="26" t="s">
        <v>168</v>
      </c>
      <c r="F102" s="36"/>
      <c r="G102" s="28"/>
      <c r="H102" s="91"/>
    </row>
    <row r="103" spans="1:8" s="2" customFormat="1" ht="15" customHeight="1" x14ac:dyDescent="0.15">
      <c r="A103" s="89"/>
      <c r="B103" s="10" t="s">
        <v>169</v>
      </c>
      <c r="C103" s="30">
        <v>41</v>
      </c>
      <c r="D103" s="31">
        <v>34</v>
      </c>
      <c r="E103" s="13" t="s">
        <v>170</v>
      </c>
      <c r="F103" s="12"/>
      <c r="G103" s="15"/>
      <c r="H103" s="92"/>
    </row>
    <row r="104" spans="1:8" s="2" customFormat="1" ht="15" customHeight="1" x14ac:dyDescent="0.15">
      <c r="A104" s="89"/>
      <c r="B104" s="17" t="s">
        <v>171</v>
      </c>
      <c r="C104" s="18">
        <f>SUM(C105:C106)-7</f>
        <v>39</v>
      </c>
      <c r="D104" s="32">
        <f>SUM(D105:D106)</f>
        <v>38</v>
      </c>
      <c r="E104" s="20"/>
      <c r="F104" s="84"/>
      <c r="G104" s="22"/>
      <c r="H104" s="93" t="s">
        <v>172</v>
      </c>
    </row>
    <row r="105" spans="1:8" s="2" customFormat="1" ht="15" customHeight="1" x14ac:dyDescent="0.15">
      <c r="A105" s="89"/>
      <c r="B105" s="33" t="s">
        <v>173</v>
      </c>
      <c r="C105" s="24">
        <v>22</v>
      </c>
      <c r="D105" s="25">
        <v>16</v>
      </c>
      <c r="E105" s="26" t="s">
        <v>174</v>
      </c>
      <c r="F105" s="36"/>
      <c r="G105" s="28"/>
      <c r="H105" s="91"/>
    </row>
    <row r="106" spans="1:8" s="2" customFormat="1" ht="15" customHeight="1" x14ac:dyDescent="0.15">
      <c r="A106" s="89"/>
      <c r="B106" s="10" t="s">
        <v>175</v>
      </c>
      <c r="C106" s="30">
        <v>24</v>
      </c>
      <c r="D106" s="31">
        <v>22</v>
      </c>
      <c r="E106" s="13" t="s">
        <v>176</v>
      </c>
      <c r="F106" s="12"/>
      <c r="G106" s="15"/>
      <c r="H106" s="92"/>
    </row>
    <row r="107" spans="1:8" s="2" customFormat="1" ht="15" customHeight="1" x14ac:dyDescent="0.15">
      <c r="A107" s="89"/>
      <c r="B107" s="33" t="s">
        <v>177</v>
      </c>
      <c r="C107" s="34">
        <f>SUM(C108:C109)-11</f>
        <v>37</v>
      </c>
      <c r="D107" s="35">
        <f>SUM(D108:D109)</f>
        <v>39</v>
      </c>
      <c r="E107" s="26"/>
      <c r="F107" s="36"/>
      <c r="G107" s="28"/>
      <c r="H107" s="91" t="s">
        <v>178</v>
      </c>
    </row>
    <row r="108" spans="1:8" s="2" customFormat="1" ht="15" customHeight="1" x14ac:dyDescent="0.15">
      <c r="A108" s="89"/>
      <c r="B108" s="33" t="s">
        <v>179</v>
      </c>
      <c r="C108" s="24">
        <v>21</v>
      </c>
      <c r="D108" s="25">
        <v>15</v>
      </c>
      <c r="E108" s="26" t="s">
        <v>180</v>
      </c>
      <c r="F108" s="36"/>
      <c r="G108" s="28"/>
      <c r="H108" s="91"/>
    </row>
    <row r="109" spans="1:8" s="2" customFormat="1" ht="15" customHeight="1" x14ac:dyDescent="0.15">
      <c r="A109" s="89"/>
      <c r="B109" s="33" t="s">
        <v>181</v>
      </c>
      <c r="C109" s="24">
        <v>27</v>
      </c>
      <c r="D109" s="25">
        <v>24</v>
      </c>
      <c r="E109" s="26" t="s">
        <v>182</v>
      </c>
      <c r="F109" s="36"/>
      <c r="G109" s="28"/>
      <c r="H109" s="91"/>
    </row>
    <row r="110" spans="1:8" s="2" customFormat="1" ht="5.0999999999999996" customHeight="1" x14ac:dyDescent="0.15">
      <c r="A110" s="89"/>
      <c r="B110" s="33"/>
      <c r="C110" s="50"/>
      <c r="D110" s="36"/>
      <c r="E110" s="26"/>
      <c r="F110" s="36"/>
      <c r="G110" s="28"/>
      <c r="H110" s="51"/>
    </row>
    <row r="111" spans="1:8" s="2" customFormat="1" ht="18.95" customHeight="1" x14ac:dyDescent="0.15">
      <c r="A111" s="90"/>
      <c r="B111" s="55" t="s">
        <v>59</v>
      </c>
      <c r="C111" s="5">
        <f>+C100+C104+C107-23</f>
        <v>134</v>
      </c>
      <c r="D111" s="56">
        <f>+D100+D104+D107-7</f>
        <v>154</v>
      </c>
      <c r="E111" s="1"/>
      <c r="F111" s="6">
        <f>SUM(F100:F110)</f>
        <v>15</v>
      </c>
      <c r="G111" s="9"/>
      <c r="H111" s="61"/>
    </row>
    <row r="112" spans="1:8" s="2" customFormat="1" ht="20.100000000000001" customHeight="1" x14ac:dyDescent="0.15">
      <c r="A112" s="94" t="s">
        <v>183</v>
      </c>
      <c r="B112" s="95"/>
      <c r="C112" s="85">
        <f>+C32+C87+C98+C111-22</f>
        <v>628</v>
      </c>
      <c r="D112" s="56">
        <f>+D32+D87+D98+D111</f>
        <v>812</v>
      </c>
      <c r="E112" s="57"/>
      <c r="F112" s="56">
        <f>SUM(F111+F98+F87+F32)</f>
        <v>128</v>
      </c>
      <c r="G112" s="58"/>
      <c r="H112" s="59"/>
    </row>
    <row r="113" spans="1:8" s="2" customFormat="1" ht="15" customHeight="1" x14ac:dyDescent="0.15">
      <c r="A113" s="67"/>
      <c r="B113" s="67"/>
      <c r="C113" s="68"/>
      <c r="D113" s="68"/>
      <c r="E113" s="67"/>
      <c r="F113" s="68"/>
      <c r="G113" s="69"/>
      <c r="H113" s="67"/>
    </row>
    <row r="114" spans="1:8" s="2" customFormat="1" ht="15" customHeight="1" x14ac:dyDescent="0.15">
      <c r="A114" s="67"/>
      <c r="B114" s="67"/>
      <c r="C114" s="68"/>
      <c r="D114" s="68"/>
      <c r="E114" s="67"/>
      <c r="F114" s="68"/>
      <c r="G114" s="69"/>
      <c r="H114" s="67"/>
    </row>
    <row r="115" spans="1:8" s="2" customFormat="1" x14ac:dyDescent="0.15">
      <c r="A115" s="67"/>
      <c r="B115" s="67"/>
      <c r="C115" s="68"/>
      <c r="D115" s="68"/>
      <c r="E115" s="67"/>
      <c r="F115" s="68"/>
      <c r="G115" s="69"/>
      <c r="H115" s="67"/>
    </row>
    <row r="116" spans="1:8" s="2" customFormat="1" x14ac:dyDescent="0.15">
      <c r="A116" s="67"/>
      <c r="B116" s="67"/>
      <c r="C116" s="68"/>
      <c r="D116" s="68"/>
      <c r="E116" s="67"/>
      <c r="F116" s="68"/>
      <c r="G116" s="69"/>
      <c r="H116" s="67"/>
    </row>
    <row r="117" spans="1:8" s="2" customFormat="1" x14ac:dyDescent="0.15">
      <c r="A117" s="67"/>
      <c r="B117" s="67"/>
      <c r="C117" s="68"/>
      <c r="D117" s="68"/>
      <c r="E117" s="67"/>
      <c r="F117" s="68"/>
      <c r="G117" s="69"/>
      <c r="H117" s="67"/>
    </row>
    <row r="118" spans="1:8" s="2" customFormat="1" x14ac:dyDescent="0.15">
      <c r="A118" s="67"/>
      <c r="B118" s="67"/>
      <c r="C118" s="68"/>
      <c r="D118" s="68"/>
      <c r="E118" s="67"/>
      <c r="F118" s="68"/>
      <c r="G118" s="69"/>
      <c r="H118" s="67"/>
    </row>
    <row r="119" spans="1:8" s="2" customFormat="1" x14ac:dyDescent="0.15">
      <c r="A119" s="67"/>
      <c r="B119" s="67"/>
      <c r="C119" s="68"/>
      <c r="D119" s="68"/>
      <c r="E119" s="67"/>
      <c r="F119" s="68"/>
      <c r="G119" s="69"/>
      <c r="H119" s="67"/>
    </row>
    <row r="120" spans="1:8" s="2" customFormat="1" x14ac:dyDescent="0.15">
      <c r="A120" s="67"/>
      <c r="B120" s="67"/>
      <c r="C120" s="68"/>
      <c r="D120" s="68"/>
      <c r="E120" s="67"/>
      <c r="F120" s="68"/>
      <c r="G120" s="69"/>
      <c r="H120" s="67"/>
    </row>
  </sheetData>
  <mergeCells count="45">
    <mergeCell ref="G3:G4"/>
    <mergeCell ref="H3:H4"/>
    <mergeCell ref="A5:A32"/>
    <mergeCell ref="H7:H9"/>
    <mergeCell ref="H10:H13"/>
    <mergeCell ref="H14:H17"/>
    <mergeCell ref="H21:H26"/>
    <mergeCell ref="H27:H29"/>
    <mergeCell ref="A1:A4"/>
    <mergeCell ref="B1:B4"/>
    <mergeCell ref="D1:E2"/>
    <mergeCell ref="F1:G2"/>
    <mergeCell ref="H1:H2"/>
    <mergeCell ref="C2:C3"/>
    <mergeCell ref="D3:D4"/>
    <mergeCell ref="E3:E4"/>
    <mergeCell ref="F3:F4"/>
    <mergeCell ref="A33:A49"/>
    <mergeCell ref="H34:H43"/>
    <mergeCell ref="H44:H47"/>
    <mergeCell ref="A51:H51"/>
    <mergeCell ref="A53:H54"/>
    <mergeCell ref="A88:A98"/>
    <mergeCell ref="H89:H93"/>
    <mergeCell ref="C57:C58"/>
    <mergeCell ref="D58:D59"/>
    <mergeCell ref="E58:E59"/>
    <mergeCell ref="F58:F59"/>
    <mergeCell ref="G58:G59"/>
    <mergeCell ref="H58:H59"/>
    <mergeCell ref="A56:A59"/>
    <mergeCell ref="B56:B59"/>
    <mergeCell ref="D56:E57"/>
    <mergeCell ref="F56:G57"/>
    <mergeCell ref="H56:H57"/>
    <mergeCell ref="A60:A87"/>
    <mergeCell ref="H61:H67"/>
    <mergeCell ref="H68:H70"/>
    <mergeCell ref="H71:H73"/>
    <mergeCell ref="H77:H84"/>
    <mergeCell ref="A99:A111"/>
    <mergeCell ref="H100:H103"/>
    <mergeCell ref="H104:H106"/>
    <mergeCell ref="H107:H109"/>
    <mergeCell ref="A112:B112"/>
  </mergeCells>
  <phoneticPr fontId="2"/>
  <printOptions horizontalCentered="1"/>
  <pageMargins left="0.78740157480314965" right="0.78740157480314965" top="1.1811023622047245" bottom="0.31496062992125984" header="0.62992125984251968" footer="0.51181102362204722"/>
  <pageSetup paperSize="9" orientation="portrait" r:id="rId1"/>
  <headerFooter differentFirst="1" scaleWithDoc="0" alignWithMargins="0">
    <firstHeader>&amp;L&amp;"ＭＳ 明朝,標準"&amp;18 17. 森林計画図等の作成状況</firstHeader>
  </headerFooter>
  <rowBreaks count="1" manualBreakCount="1">
    <brk id="5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r00652</dc:creator>
  <cp:lastModifiedBy>Windows ユーザー</cp:lastModifiedBy>
  <dcterms:created xsi:type="dcterms:W3CDTF">2016-08-10T05:39:44Z</dcterms:created>
  <dcterms:modified xsi:type="dcterms:W3CDTF">2017-09-07T02:25:57Z</dcterms:modified>
</cp:coreProperties>
</file>